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Marie Čimborová\Documents\Rozpočty\ROK 2022\"/>
    </mc:Choice>
  </mc:AlternateContent>
  <xr:revisionPtr revIDLastSave="0" documentId="13_ncr:1_{A1233DF4-0622-4107-95A5-8F6F3650D43B}" xr6:coauthVersionLast="47" xr6:coauthVersionMax="47" xr10:uidLastSave="{00000000-0000-0000-0000-000000000000}"/>
  <bookViews>
    <workbookView xWindow="-120" yWindow="-120" windowWidth="29040" windowHeight="15840" tabRatio="198" xr2:uid="{00000000-000D-0000-FFFF-FFFF00000000}"/>
  </bookViews>
  <sheets>
    <sheet name="Rozpočet 2022" sheetId="1" r:id="rId1"/>
    <sheet name="List1" sheetId="2" r:id="rId2"/>
    <sheet name="List2" sheetId="3" r:id="rId3"/>
    <sheet name="Lis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218" i="1"/>
  <c r="F2" i="1" s="1"/>
  <c r="F220" i="1" l="1"/>
  <c r="E2" i="1"/>
  <c r="D127" i="1" l="1"/>
  <c r="D122" i="1" l="1"/>
  <c r="D166" i="1"/>
  <c r="D109" i="1"/>
  <c r="D147" i="1"/>
  <c r="D132" i="1"/>
  <c r="D35" i="1"/>
  <c r="D37" i="1"/>
  <c r="D111" i="1" l="1"/>
  <c r="D74" i="1"/>
  <c r="D70" i="1"/>
  <c r="D84" i="1"/>
  <c r="D81" i="1"/>
  <c r="D151" i="1"/>
  <c r="D149" i="1"/>
  <c r="D124" i="1"/>
  <c r="D153" i="1"/>
  <c r="D17" i="1"/>
  <c r="D23" i="1"/>
  <c r="D25" i="1"/>
  <c r="D27" i="1"/>
  <c r="D29" i="1"/>
  <c r="D31" i="1"/>
  <c r="D39" i="1"/>
  <c r="D42" i="1"/>
  <c r="D45" i="1"/>
  <c r="D47" i="1"/>
  <c r="D52" i="1"/>
  <c r="D68" i="1"/>
  <c r="D72" i="1"/>
  <c r="D86" i="1"/>
  <c r="D91" i="1"/>
  <c r="D99" i="1"/>
  <c r="D103" i="1"/>
  <c r="D105" i="1"/>
  <c r="D115" i="1"/>
  <c r="D130" i="1"/>
  <c r="D140" i="1"/>
  <c r="D169" i="1"/>
  <c r="D201" i="1"/>
  <c r="D204" i="1"/>
  <c r="D206" i="1"/>
  <c r="D209" i="1"/>
  <c r="D218" i="1" l="1"/>
  <c r="D48" i="1"/>
  <c r="D55" i="1" s="1"/>
  <c r="D59" i="1" s="1"/>
  <c r="D220" i="1" l="1"/>
  <c r="D2" i="1" s="1"/>
</calcChain>
</file>

<file path=xl/sharedStrings.xml><?xml version="1.0" encoding="utf-8"?>
<sst xmlns="http://schemas.openxmlformats.org/spreadsheetml/2006/main" count="255" uniqueCount="162">
  <si>
    <t>Saldo příjmů a výdajů</t>
  </si>
  <si>
    <t>Účet</t>
  </si>
  <si>
    <t>Skup</t>
  </si>
  <si>
    <t>PŘÍJMY:</t>
  </si>
  <si>
    <t>v tis. Kč</t>
  </si>
  <si>
    <t>DP FO ze záv.čin.</t>
  </si>
  <si>
    <t>DP FO OSVČ</t>
  </si>
  <si>
    <t>DP FO vybíraná srážkou podle zvláštní sazby</t>
  </si>
  <si>
    <t>DP PO</t>
  </si>
  <si>
    <t>DPH</t>
  </si>
  <si>
    <t>DP FO ze záv.čin. Podle počtu zaměstnanců</t>
  </si>
  <si>
    <t>Poplatek za likvidaci komunálního odpadu</t>
  </si>
  <si>
    <t>Poplatek ze psů</t>
  </si>
  <si>
    <t>Poplatek ze vstupného</t>
  </si>
  <si>
    <t>Odvod výtěžků z provoz.loterií</t>
  </si>
  <si>
    <t>Správní poplatky</t>
  </si>
  <si>
    <t>Daň z nemovitostí</t>
  </si>
  <si>
    <t>Daňové příjmy c e l k e m</t>
  </si>
  <si>
    <t>Dotace z PRV (Pardubický kraj)</t>
  </si>
  <si>
    <t>Neinv.dotace z VPS SR</t>
  </si>
  <si>
    <t>Neinv.dotace ze SR-s.d.vztah</t>
  </si>
  <si>
    <t>Neinv.přijaté transfery od krajů</t>
  </si>
  <si>
    <t>Invest.přijaté transf.od krajů</t>
  </si>
  <si>
    <t>Přijaté dotace c e l k e m</t>
  </si>
  <si>
    <t>Příjmy z poskytování výrobků a služeb</t>
  </si>
  <si>
    <t>Sběr a zprac.druhot.surovin</t>
  </si>
  <si>
    <t>Příjmy z poskytování služeb (stočné)</t>
  </si>
  <si>
    <t>Odvádění a čištění odp.vod</t>
  </si>
  <si>
    <t>Přij.nekapit.příspěvky, náhrady</t>
  </si>
  <si>
    <t>Ost.záležitosti kultury</t>
  </si>
  <si>
    <t>Příjmy z pronájmu ost.nemovitostí</t>
  </si>
  <si>
    <t>Nebytové hospodářství</t>
  </si>
  <si>
    <t>Přij.nekap.příspěvky, náhrady</t>
  </si>
  <si>
    <t>Veřejné osvětlení</t>
  </si>
  <si>
    <t>Příjmy z pronájmu pozemků</t>
  </si>
  <si>
    <t>Příjmy z prodeje pozemků</t>
  </si>
  <si>
    <t>Komun.služby a úz.rozvoj j.n.</t>
  </si>
  <si>
    <t>Příjmy z poskytování služeb (svoz odpadu firem)</t>
  </si>
  <si>
    <t>Sběr a svoz komunálního odpadu</t>
  </si>
  <si>
    <t>Využív.a zneškodň.komun.odpadu</t>
  </si>
  <si>
    <t>Příjmy z poskytování služeb</t>
  </si>
  <si>
    <t>Příjmy z pronájmu movitých věcí</t>
  </si>
  <si>
    <t>Činnost místní správy</t>
  </si>
  <si>
    <t>Příjmy z úroků</t>
  </si>
  <si>
    <t>Př. Z podílu na zisku a divid.</t>
  </si>
  <si>
    <t>Obec.příj.a výd.z fin.operací</t>
  </si>
  <si>
    <t>Příjmy z dividend</t>
  </si>
  <si>
    <t>Ostatní činnosti j.n.</t>
  </si>
  <si>
    <t>Nedaňové příjmy  c e l k e m</t>
  </si>
  <si>
    <t>Příjmy z poskytování výrobků a služeb (lesy)</t>
  </si>
  <si>
    <t>Pěstební činnost</t>
  </si>
  <si>
    <t>PŘIJMY  CELKEM</t>
  </si>
  <si>
    <t>Převod z vlastních rezerv - vlastní financování</t>
  </si>
  <si>
    <t>PŘÍJMY CELKEM vč. vlastního financování</t>
  </si>
  <si>
    <t>VÝDAJE:</t>
  </si>
  <si>
    <t>nákup služeb</t>
  </si>
  <si>
    <t>Celk</t>
  </si>
  <si>
    <t>Pěstební činnost:</t>
  </si>
  <si>
    <t>Nákup ostatních služeb</t>
  </si>
  <si>
    <t>DHDM</t>
  </si>
  <si>
    <t>opravy a udržování</t>
  </si>
  <si>
    <t>Silnice:</t>
  </si>
  <si>
    <t>Odvádění a čištění vod</t>
  </si>
  <si>
    <t>Neinvestiční transfery obcím</t>
  </si>
  <si>
    <t>Základní školy:</t>
  </si>
  <si>
    <t>knihy, tiskoviny</t>
  </si>
  <si>
    <t>nákup materiálu j.n.</t>
  </si>
  <si>
    <t>Činnosti knihovnické:</t>
  </si>
  <si>
    <t>studená voda</t>
  </si>
  <si>
    <t>plyn</t>
  </si>
  <si>
    <t>elektrická energie</t>
  </si>
  <si>
    <t>poskyt.neinv.příspěvky, náhrady (poplatek OSA - hudební reprodukce)</t>
  </si>
  <si>
    <t>Rozhlas a televize</t>
  </si>
  <si>
    <t>neinv.transf.občan.sdružením (SK)</t>
  </si>
  <si>
    <t>Ostatní tělovýchovná činnost</t>
  </si>
  <si>
    <t>Budovy, haly, stavby</t>
  </si>
  <si>
    <t>el. energie</t>
  </si>
  <si>
    <t>Veřejné osvětlení:</t>
  </si>
  <si>
    <t>stroje, přístroje, zařízení</t>
  </si>
  <si>
    <t>pozemky</t>
  </si>
  <si>
    <t>Sběr a svoz komunálních odpadů:</t>
  </si>
  <si>
    <t>Ochranné pomůcky</t>
  </si>
  <si>
    <t>PHM</t>
  </si>
  <si>
    <t>Péče o vzhled obcí a veřejnou zeleň</t>
  </si>
  <si>
    <t>pohoštění</t>
  </si>
  <si>
    <t>věcné dary</t>
  </si>
  <si>
    <t>neinv.transf.občan.sdružením (ČČK)</t>
  </si>
  <si>
    <t>Ost.výd.související se soc.por</t>
  </si>
  <si>
    <t>voda</t>
  </si>
  <si>
    <t>cestovné</t>
  </si>
  <si>
    <t>neinv.transf.občan.sdružením (SDH)</t>
  </si>
  <si>
    <t>PO - dobrovolná část</t>
  </si>
  <si>
    <t>odměny členům zastupitelstva</t>
  </si>
  <si>
    <t>pov.pojistné na veř.zdrav.poj.</t>
  </si>
  <si>
    <t>Zastupitelstva obcí</t>
  </si>
  <si>
    <t>platy zaměstnanců v prac.poměru</t>
  </si>
  <si>
    <t>ost.osobní výdaje</t>
  </si>
  <si>
    <t>pov.pojistné na soc.pojištění</t>
  </si>
  <si>
    <t>povinné pojistné na úraz.pojištění</t>
  </si>
  <si>
    <t>služby pošt</t>
  </si>
  <si>
    <t>služby telekomunikační</t>
  </si>
  <si>
    <t>služby peněžních ústavů</t>
  </si>
  <si>
    <t>konzult., porad.a právní služby</t>
  </si>
  <si>
    <t>služby zpracování dat</t>
  </si>
  <si>
    <t>služby školení a vzdělávání</t>
  </si>
  <si>
    <t>programové vybavení</t>
  </si>
  <si>
    <t>poskytované zálohy vl.pokladně</t>
  </si>
  <si>
    <t>nákup kolků</t>
  </si>
  <si>
    <t>Náhrady mezd v době nemoci</t>
  </si>
  <si>
    <t>Činnost místní správy:</t>
  </si>
  <si>
    <t>úroky vlastní</t>
  </si>
  <si>
    <t>obec.příjmy a výdaje z fin.operací</t>
  </si>
  <si>
    <t>Pojištění funkce nespec.</t>
  </si>
  <si>
    <t>Výdaje z FV min..let kraj-obec</t>
  </si>
  <si>
    <t>ostatní neinv.transfery VR územ.ú.</t>
  </si>
  <si>
    <t>Běžné výdaje</t>
  </si>
  <si>
    <t>Kapitálové výdaje</t>
  </si>
  <si>
    <t>splátka úvěru ČS</t>
  </si>
  <si>
    <t>služby knihovny VM</t>
  </si>
  <si>
    <t>Podpora krizového řízení a nouzového plánování</t>
  </si>
  <si>
    <t xml:space="preserve"> Závazným ukazatalem je členění dle paragrafů</t>
  </si>
  <si>
    <t>Územní plánování</t>
  </si>
  <si>
    <t>Ost. nákup dlouhodobého nehmotného majetku</t>
  </si>
  <si>
    <t>neinv. transf. cizím přízp. organizacím</t>
  </si>
  <si>
    <t>Domovy pro seniory</t>
  </si>
  <si>
    <t>neinv. transféry spolkům</t>
  </si>
  <si>
    <t>Ost. služby a činnosti v oblasti soc. péče</t>
  </si>
  <si>
    <t xml:space="preserve">VÝDAJE  CELKEM </t>
  </si>
  <si>
    <t>Finanční vypořádání z min. let</t>
  </si>
  <si>
    <t>Výdaje na knihy a tisk</t>
  </si>
  <si>
    <t>Celk.</t>
  </si>
  <si>
    <t>Neinv. transfér podnik. subjektům</t>
  </si>
  <si>
    <t>Neinvestiční transfery spolkům</t>
  </si>
  <si>
    <t>Ostatní výdaje na lesní hospodářství</t>
  </si>
  <si>
    <t>Vnitřní obchod</t>
  </si>
  <si>
    <t xml:space="preserve">neinv.transf.spolků </t>
  </si>
  <si>
    <t>Ostatní zájmová činnost a rekreace</t>
  </si>
  <si>
    <t xml:space="preserve">dopravní prostředky </t>
  </si>
  <si>
    <t xml:space="preserve"> </t>
  </si>
  <si>
    <t>Ostatní nákupy j.n.</t>
  </si>
  <si>
    <t>Nájemné za pozemek pod sběrným místem</t>
  </si>
  <si>
    <t>Nájemné</t>
  </si>
  <si>
    <t>Obec Džbánov, IČO: 580961, počet obyvatel: 360</t>
  </si>
  <si>
    <t>Využití volného času dětí a mládeže</t>
  </si>
  <si>
    <t>Ostatní služby hřiště</t>
  </si>
  <si>
    <t>Opravy a udržování</t>
  </si>
  <si>
    <t>Stavba</t>
  </si>
  <si>
    <t>Ochranné pomůcky pro hasiče</t>
  </si>
  <si>
    <t>Nákup ostatního materiálu</t>
  </si>
  <si>
    <t>Refundace mezd</t>
  </si>
  <si>
    <t>Pojištění refundace mezd</t>
  </si>
  <si>
    <t>Ostatní finanční operace</t>
  </si>
  <si>
    <t xml:space="preserve">Kulturní předměty </t>
  </si>
  <si>
    <t>Rozpočet 2021</t>
  </si>
  <si>
    <t>Očekávaná skutečnost rozpočtu 2021</t>
  </si>
  <si>
    <t>v tis.Kč</t>
  </si>
  <si>
    <t>Vyvěšeno:     22. 12. 2021</t>
  </si>
  <si>
    <t xml:space="preserve">Sejmuto:     </t>
  </si>
  <si>
    <t xml:space="preserve">Schváleno na zasedání ZO dne 21. 12. 2021 </t>
  </si>
  <si>
    <t>Usnesení č. 21/8</t>
  </si>
  <si>
    <t>starosta obce</t>
  </si>
  <si>
    <t>Ing. Ladislav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</si>
</sst>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0"/>
      </patternFill>
    </fill>
    <fill>
      <patternFill patternType="solid">
        <fgColor theme="8" tint="0.59999389629810485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1" fillId="11" borderId="2" xfId="0" applyNumberFormat="1" applyFont="1" applyFill="1" applyBorder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1" fillId="15" borderId="0" xfId="0" applyFont="1" applyFill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1" fontId="2" fillId="17" borderId="2" xfId="0" applyNumberFormat="1" applyFont="1" applyFill="1" applyBorder="1" applyAlignment="1">
      <alignment vertical="center" wrapText="1"/>
    </xf>
    <xf numFmtId="1" fontId="1" fillId="17" borderId="2" xfId="0" applyNumberFormat="1" applyFont="1" applyFill="1" applyBorder="1" applyAlignment="1">
      <alignment vertical="center" wrapText="1"/>
    </xf>
    <xf numFmtId="1" fontId="1" fillId="8" borderId="2" xfId="0" applyNumberFormat="1" applyFont="1" applyFill="1" applyBorder="1" applyAlignment="1">
      <alignment vertical="center" wrapText="1"/>
    </xf>
    <xf numFmtId="0" fontId="1" fillId="19" borderId="0" xfId="0" applyFont="1" applyFill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" fontId="1" fillId="8" borderId="7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8" fillId="0" borderId="2" xfId="0" applyFont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" fontId="2" fillId="20" borderId="8" xfId="0" applyNumberFormat="1" applyFont="1" applyFill="1" applyBorder="1" applyAlignment="1">
      <alignment vertical="center" wrapText="1"/>
    </xf>
    <xf numFmtId="1" fontId="1" fillId="20" borderId="8" xfId="0" applyNumberFormat="1" applyFont="1" applyFill="1" applyBorder="1" applyAlignment="1">
      <alignment vertical="center" wrapText="1"/>
    </xf>
    <xf numFmtId="1" fontId="1" fillId="0" borderId="8" xfId="0" applyNumberFormat="1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vertical="center" wrapText="1"/>
    </xf>
    <xf numFmtId="1" fontId="9" fillId="0" borderId="8" xfId="0" applyNumberFormat="1" applyFont="1" applyFill="1" applyBorder="1" applyAlignment="1">
      <alignment vertical="center" wrapText="1"/>
    </xf>
    <xf numFmtId="0" fontId="8" fillId="20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12" borderId="9" xfId="0" applyFont="1" applyFill="1" applyBorder="1" applyAlignment="1">
      <alignment vertical="center" wrapText="1"/>
    </xf>
    <xf numFmtId="0" fontId="1" fillId="13" borderId="9" xfId="0" applyFont="1" applyFill="1" applyBorder="1" applyAlignment="1">
      <alignment vertical="center" wrapText="1"/>
    </xf>
    <xf numFmtId="0" fontId="0" fillId="11" borderId="9" xfId="0" applyFont="1" applyFill="1" applyBorder="1" applyAlignment="1">
      <alignment vertical="center" wrapText="1"/>
    </xf>
    <xf numFmtId="0" fontId="4" fillId="14" borderId="9" xfId="0" applyFont="1" applyFill="1" applyBorder="1" applyAlignment="1">
      <alignment vertical="top" wrapText="1"/>
    </xf>
    <xf numFmtId="0" fontId="1" fillId="11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" fontId="8" fillId="0" borderId="8" xfId="0" applyNumberFormat="1" applyFont="1" applyFill="1" applyBorder="1" applyAlignment="1">
      <alignment vertical="center" wrapText="1"/>
    </xf>
    <xf numFmtId="1" fontId="12" fillId="0" borderId="8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9" fillId="18" borderId="10" xfId="0" applyFont="1" applyFill="1" applyBorder="1" applyAlignment="1">
      <alignment vertical="center" wrapText="1"/>
    </xf>
    <xf numFmtId="0" fontId="1" fillId="18" borderId="10" xfId="0" applyFont="1" applyFill="1" applyBorder="1" applyAlignment="1">
      <alignment vertical="center" wrapText="1"/>
    </xf>
    <xf numFmtId="0" fontId="1" fillId="16" borderId="10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92120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86375" y="598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244"/>
  <sheetViews>
    <sheetView tabSelected="1" topLeftCell="A147" zoomScaleNormal="100" zoomScalePageLayoutView="110" workbookViewId="0">
      <selection activeCell="G220" sqref="G220"/>
    </sheetView>
  </sheetViews>
  <sheetFormatPr defaultRowHeight="12.75" x14ac:dyDescent="0.2"/>
  <cols>
    <col min="1" max="1" width="5.28515625" style="1" customWidth="1"/>
    <col min="2" max="2" width="5.85546875" style="1" customWidth="1"/>
    <col min="3" max="3" width="48.140625" style="1" customWidth="1"/>
    <col min="4" max="4" width="13" style="45" customWidth="1"/>
    <col min="5" max="5" width="13" style="69" hidden="1" customWidth="1"/>
    <col min="6" max="6" width="13" style="1" hidden="1" customWidth="1"/>
    <col min="7" max="10" width="34" style="1" customWidth="1"/>
    <col min="11" max="229" width="9.140625" style="1" customWidth="1"/>
  </cols>
  <sheetData>
    <row r="1" spans="1:9" ht="57" customHeight="1" thickBot="1" x14ac:dyDescent="0.25">
      <c r="A1" s="112" t="s">
        <v>142</v>
      </c>
      <c r="B1" s="112"/>
      <c r="C1" s="112"/>
      <c r="D1" s="113"/>
      <c r="E1" s="75" t="s">
        <v>153</v>
      </c>
      <c r="F1" s="75" t="s">
        <v>154</v>
      </c>
    </row>
    <row r="2" spans="1:9" ht="17.850000000000001" customHeight="1" thickBot="1" x14ac:dyDescent="0.25">
      <c r="C2" s="2" t="s">
        <v>0</v>
      </c>
      <c r="D2" s="52">
        <f>+D220</f>
        <v>-0.40000000000145519</v>
      </c>
      <c r="E2" s="52">
        <f>+E226</f>
        <v>0</v>
      </c>
      <c r="F2" s="52">
        <f>F55-F218</f>
        <v>2673</v>
      </c>
    </row>
    <row r="3" spans="1:9" ht="15" customHeight="1" x14ac:dyDescent="0.2">
      <c r="E3" s="45"/>
    </row>
    <row r="4" spans="1:9" ht="18.75" customHeight="1" x14ac:dyDescent="0.2">
      <c r="A4" s="3" t="s">
        <v>1</v>
      </c>
      <c r="B4" s="3" t="s">
        <v>2</v>
      </c>
      <c r="C4" s="4" t="s">
        <v>3</v>
      </c>
      <c r="D4" s="46" t="s">
        <v>4</v>
      </c>
      <c r="E4" s="46" t="s">
        <v>4</v>
      </c>
      <c r="F4" s="46" t="s">
        <v>155</v>
      </c>
      <c r="G4" s="27"/>
    </row>
    <row r="5" spans="1:9" hidden="1" x14ac:dyDescent="0.2">
      <c r="A5" s="3">
        <v>0</v>
      </c>
      <c r="B5" s="3">
        <v>1111</v>
      </c>
      <c r="C5" s="5" t="s">
        <v>5</v>
      </c>
      <c r="D5" s="65">
        <v>542</v>
      </c>
      <c r="E5" s="71"/>
      <c r="F5" s="6"/>
    </row>
    <row r="6" spans="1:9" hidden="1" x14ac:dyDescent="0.2">
      <c r="A6" s="3">
        <v>0</v>
      </c>
      <c r="B6" s="3">
        <v>1112</v>
      </c>
      <c r="C6" s="5" t="s">
        <v>6</v>
      </c>
      <c r="D6" s="65">
        <v>33.700000000000003</v>
      </c>
      <c r="E6" s="71"/>
      <c r="F6" s="6"/>
    </row>
    <row r="7" spans="1:9" hidden="1" x14ac:dyDescent="0.2">
      <c r="A7" s="3">
        <v>0</v>
      </c>
      <c r="B7" s="3">
        <v>1113</v>
      </c>
      <c r="C7" s="5" t="s">
        <v>7</v>
      </c>
      <c r="D7" s="65">
        <v>132.69999999999999</v>
      </c>
      <c r="E7" s="71"/>
      <c r="F7" s="6"/>
    </row>
    <row r="8" spans="1:9" hidden="1" x14ac:dyDescent="0.2">
      <c r="A8" s="3">
        <v>0</v>
      </c>
      <c r="B8" s="3">
        <v>1121</v>
      </c>
      <c r="C8" s="5" t="s">
        <v>8</v>
      </c>
      <c r="D8" s="65">
        <v>991.8</v>
      </c>
      <c r="E8" s="71"/>
      <c r="F8" s="6"/>
    </row>
    <row r="9" spans="1:9" hidden="1" x14ac:dyDescent="0.2">
      <c r="A9" s="3">
        <v>0</v>
      </c>
      <c r="B9" s="3">
        <v>1211</v>
      </c>
      <c r="C9" s="5" t="s">
        <v>9</v>
      </c>
      <c r="D9" s="65">
        <v>2779.8</v>
      </c>
      <c r="E9" s="71"/>
      <c r="F9" s="6"/>
    </row>
    <row r="10" spans="1:9" hidden="1" x14ac:dyDescent="0.2">
      <c r="A10" s="3">
        <v>0</v>
      </c>
      <c r="B10" s="3"/>
      <c r="C10" s="5" t="s">
        <v>10</v>
      </c>
      <c r="D10" s="65">
        <v>18.399999999999999</v>
      </c>
      <c r="E10" s="71"/>
      <c r="F10" s="40"/>
    </row>
    <row r="11" spans="1:9" ht="13.5" hidden="1" customHeight="1" x14ac:dyDescent="0.2">
      <c r="A11" s="3">
        <v>0</v>
      </c>
      <c r="B11" s="3">
        <v>1345</v>
      </c>
      <c r="C11" s="5" t="s">
        <v>11</v>
      </c>
      <c r="D11" s="65">
        <v>212</v>
      </c>
      <c r="E11" s="71"/>
      <c r="F11" s="40"/>
      <c r="G11" s="59"/>
      <c r="H11" s="59"/>
      <c r="I11" s="59"/>
    </row>
    <row r="12" spans="1:9" hidden="1" x14ac:dyDescent="0.2">
      <c r="A12" s="3">
        <v>0</v>
      </c>
      <c r="B12" s="3">
        <v>1341</v>
      </c>
      <c r="C12" s="5" t="s">
        <v>12</v>
      </c>
      <c r="D12" s="65">
        <v>8</v>
      </c>
      <c r="E12" s="71"/>
      <c r="F12" s="27"/>
    </row>
    <row r="13" spans="1:9" hidden="1" x14ac:dyDescent="0.2">
      <c r="A13" s="3">
        <v>0</v>
      </c>
      <c r="B13" s="3">
        <v>1344</v>
      </c>
      <c r="C13" s="5" t="s">
        <v>13</v>
      </c>
      <c r="D13" s="65">
        <v>1</v>
      </c>
      <c r="E13" s="71"/>
    </row>
    <row r="14" spans="1:9" hidden="1" x14ac:dyDescent="0.2">
      <c r="A14" s="3"/>
      <c r="B14" s="3">
        <v>1381</v>
      </c>
      <c r="C14" s="5" t="s">
        <v>14</v>
      </c>
      <c r="D14" s="65">
        <v>25</v>
      </c>
      <c r="E14" s="71"/>
    </row>
    <row r="15" spans="1:9" hidden="1" x14ac:dyDescent="0.2">
      <c r="A15" s="3">
        <v>0</v>
      </c>
      <c r="B15" s="3">
        <v>1361</v>
      </c>
      <c r="C15" s="5" t="s">
        <v>15</v>
      </c>
      <c r="D15" s="65">
        <v>2</v>
      </c>
      <c r="E15" s="71"/>
    </row>
    <row r="16" spans="1:9" ht="14.25" hidden="1" customHeight="1" x14ac:dyDescent="0.2">
      <c r="A16" s="3">
        <v>0</v>
      </c>
      <c r="B16" s="3">
        <v>1511</v>
      </c>
      <c r="C16" s="5" t="s">
        <v>16</v>
      </c>
      <c r="D16" s="65">
        <v>500</v>
      </c>
      <c r="E16" s="71"/>
      <c r="F16" s="66"/>
      <c r="G16" s="66"/>
    </row>
    <row r="17" spans="1:8" x14ac:dyDescent="0.2">
      <c r="A17" s="3"/>
      <c r="B17" s="3"/>
      <c r="C17" s="7" t="s">
        <v>17</v>
      </c>
      <c r="D17" s="8">
        <f>SUM(D5:D16)</f>
        <v>5246.4</v>
      </c>
      <c r="E17" s="79">
        <v>4811</v>
      </c>
      <c r="F17" s="84">
        <v>5320</v>
      </c>
      <c r="H17" s="67"/>
    </row>
    <row r="18" spans="1:8" hidden="1" x14ac:dyDescent="0.2">
      <c r="A18" s="3"/>
      <c r="B18" s="3"/>
      <c r="C18" s="5" t="s">
        <v>18</v>
      </c>
      <c r="D18" s="10"/>
      <c r="E18" s="80"/>
      <c r="F18" s="85"/>
    </row>
    <row r="19" spans="1:8" hidden="1" x14ac:dyDescent="0.2">
      <c r="A19" s="3">
        <v>0</v>
      </c>
      <c r="B19" s="3">
        <v>4111</v>
      </c>
      <c r="C19" s="5" t="s">
        <v>19</v>
      </c>
      <c r="D19" s="10"/>
      <c r="E19" s="80"/>
      <c r="F19" s="86"/>
    </row>
    <row r="20" spans="1:8" hidden="1" x14ac:dyDescent="0.2">
      <c r="A20" s="3">
        <v>0</v>
      </c>
      <c r="B20" s="3">
        <v>4112</v>
      </c>
      <c r="C20" s="5" t="s">
        <v>20</v>
      </c>
      <c r="D20" s="65">
        <v>84.2</v>
      </c>
      <c r="E20" s="80"/>
      <c r="F20" s="85"/>
    </row>
    <row r="21" spans="1:8" hidden="1" x14ac:dyDescent="0.2">
      <c r="A21" s="3">
        <v>0</v>
      </c>
      <c r="B21" s="3">
        <v>4122</v>
      </c>
      <c r="C21" s="5" t="s">
        <v>21</v>
      </c>
      <c r="D21" s="58">
        <v>0</v>
      </c>
      <c r="E21" s="80"/>
      <c r="F21" s="86"/>
    </row>
    <row r="22" spans="1:8" hidden="1" x14ac:dyDescent="0.2">
      <c r="A22" s="3">
        <v>0</v>
      </c>
      <c r="B22" s="3">
        <v>4222</v>
      </c>
      <c r="C22" s="5" t="s">
        <v>22</v>
      </c>
      <c r="D22" s="58">
        <v>0</v>
      </c>
      <c r="E22" s="80"/>
      <c r="F22" s="87"/>
    </row>
    <row r="23" spans="1:8" x14ac:dyDescent="0.2">
      <c r="A23" s="3"/>
      <c r="B23" s="3"/>
      <c r="C23" s="11" t="s">
        <v>23</v>
      </c>
      <c r="D23" s="12">
        <f>SUM(D18:D22)</f>
        <v>84.2</v>
      </c>
      <c r="E23" s="79">
        <v>86</v>
      </c>
      <c r="F23" s="84">
        <v>86</v>
      </c>
    </row>
    <row r="24" spans="1:8" hidden="1" x14ac:dyDescent="0.2">
      <c r="A24" s="3">
        <v>2122</v>
      </c>
      <c r="B24" s="3">
        <v>2111</v>
      </c>
      <c r="C24" s="5" t="s">
        <v>24</v>
      </c>
      <c r="D24" s="68">
        <v>4</v>
      </c>
      <c r="E24" s="81"/>
      <c r="F24" s="86"/>
    </row>
    <row r="25" spans="1:8" s="16" customFormat="1" ht="14.25" customHeight="1" x14ac:dyDescent="0.2">
      <c r="A25" s="13">
        <v>2122</v>
      </c>
      <c r="B25" s="13"/>
      <c r="C25" s="14" t="s">
        <v>25</v>
      </c>
      <c r="D25" s="30">
        <f>+D24</f>
        <v>4</v>
      </c>
      <c r="E25" s="82">
        <v>2</v>
      </c>
      <c r="F25" s="88">
        <v>8</v>
      </c>
    </row>
    <row r="26" spans="1:8" hidden="1" x14ac:dyDescent="0.2">
      <c r="A26" s="3">
        <v>2321</v>
      </c>
      <c r="B26" s="3">
        <v>2111</v>
      </c>
      <c r="C26" s="5" t="s">
        <v>26</v>
      </c>
      <c r="D26" s="10">
        <v>70</v>
      </c>
      <c r="E26" s="81"/>
      <c r="F26" s="86"/>
    </row>
    <row r="27" spans="1:8" s="16" customFormat="1" x14ac:dyDescent="0.2">
      <c r="A27" s="13">
        <v>2321</v>
      </c>
      <c r="B27" s="13"/>
      <c r="C27" s="14" t="s">
        <v>27</v>
      </c>
      <c r="D27" s="30">
        <f>SUM(D26)</f>
        <v>70</v>
      </c>
      <c r="E27" s="82">
        <v>55</v>
      </c>
      <c r="F27" s="88">
        <v>58</v>
      </c>
    </row>
    <row r="28" spans="1:8" hidden="1" x14ac:dyDescent="0.2">
      <c r="A28" s="3">
        <v>3319</v>
      </c>
      <c r="B28" s="3">
        <v>2324</v>
      </c>
      <c r="C28" s="17" t="s">
        <v>28</v>
      </c>
      <c r="D28" s="56">
        <v>0</v>
      </c>
      <c r="E28" s="81"/>
      <c r="F28" s="89"/>
    </row>
    <row r="29" spans="1:8" s="16" customFormat="1" x14ac:dyDescent="0.2">
      <c r="A29" s="13">
        <v>3399</v>
      </c>
      <c r="B29" s="13"/>
      <c r="C29" s="14" t="s">
        <v>29</v>
      </c>
      <c r="D29" s="30">
        <f>SUM(D28)</f>
        <v>0</v>
      </c>
      <c r="E29" s="82">
        <v>0</v>
      </c>
      <c r="F29" s="88">
        <v>2</v>
      </c>
    </row>
    <row r="30" spans="1:8" hidden="1" x14ac:dyDescent="0.2">
      <c r="A30" s="3">
        <v>3613</v>
      </c>
      <c r="B30" s="3">
        <v>2132</v>
      </c>
      <c r="C30" s="5" t="s">
        <v>30</v>
      </c>
      <c r="D30" s="10">
        <v>10</v>
      </c>
      <c r="E30" s="81"/>
      <c r="F30" s="90"/>
    </row>
    <row r="31" spans="1:8" s="16" customFormat="1" x14ac:dyDescent="0.2">
      <c r="A31" s="13">
        <v>3613</v>
      </c>
      <c r="B31" s="13"/>
      <c r="C31" s="14" t="s">
        <v>31</v>
      </c>
      <c r="D31" s="30">
        <f>SUM(D30:D30)</f>
        <v>10</v>
      </c>
      <c r="E31" s="82">
        <v>20</v>
      </c>
      <c r="F31" s="88">
        <v>8</v>
      </c>
    </row>
    <row r="32" spans="1:8" s="16" customFormat="1" hidden="1" x14ac:dyDescent="0.2">
      <c r="A32" s="13">
        <v>3631</v>
      </c>
      <c r="B32" s="13"/>
      <c r="C32" s="14" t="s">
        <v>33</v>
      </c>
      <c r="D32" s="30">
        <v>0</v>
      </c>
      <c r="E32" s="82">
        <v>0</v>
      </c>
      <c r="F32" s="88">
        <v>0</v>
      </c>
    </row>
    <row r="33" spans="1:7" hidden="1" x14ac:dyDescent="0.2">
      <c r="A33" s="3">
        <v>3639</v>
      </c>
      <c r="B33" s="3">
        <v>2131</v>
      </c>
      <c r="C33" s="17" t="s">
        <v>34</v>
      </c>
      <c r="D33" s="56">
        <v>20</v>
      </c>
      <c r="E33" s="81"/>
      <c r="F33" s="86"/>
    </row>
    <row r="34" spans="1:7" hidden="1" x14ac:dyDescent="0.2">
      <c r="A34" s="3">
        <v>3639</v>
      </c>
      <c r="B34" s="3">
        <v>3111</v>
      </c>
      <c r="C34" s="17" t="s">
        <v>35</v>
      </c>
      <c r="D34" s="56">
        <v>0</v>
      </c>
      <c r="E34" s="81"/>
      <c r="F34" s="85"/>
    </row>
    <row r="35" spans="1:7" s="16" customFormat="1" x14ac:dyDescent="0.2">
      <c r="A35" s="70">
        <v>3639</v>
      </c>
      <c r="B35" s="13"/>
      <c r="C35" s="14" t="s">
        <v>36</v>
      </c>
      <c r="D35" s="30">
        <f>D33+D34</f>
        <v>20</v>
      </c>
      <c r="E35" s="82">
        <v>20</v>
      </c>
      <c r="F35" s="88">
        <v>45</v>
      </c>
    </row>
    <row r="36" spans="1:7" ht="14.25" hidden="1" customHeight="1" x14ac:dyDescent="0.2">
      <c r="A36" s="3">
        <v>3722</v>
      </c>
      <c r="B36" s="3">
        <v>2111</v>
      </c>
      <c r="C36" s="5" t="s">
        <v>37</v>
      </c>
      <c r="D36" s="10">
        <v>0</v>
      </c>
      <c r="E36" s="81"/>
      <c r="F36" s="89"/>
    </row>
    <row r="37" spans="1:7" s="16" customFormat="1" hidden="1" x14ac:dyDescent="0.2">
      <c r="A37" s="13">
        <v>3722</v>
      </c>
      <c r="B37" s="13"/>
      <c r="C37" s="14" t="s">
        <v>38</v>
      </c>
      <c r="D37" s="30">
        <f>SUM(D36)</f>
        <v>0</v>
      </c>
      <c r="E37" s="82">
        <v>0</v>
      </c>
      <c r="F37" s="88">
        <v>0</v>
      </c>
      <c r="G37" s="55"/>
    </row>
    <row r="38" spans="1:7" ht="13.5" hidden="1" customHeight="1" x14ac:dyDescent="0.2">
      <c r="A38" s="3">
        <v>3725</v>
      </c>
      <c r="B38" s="3">
        <v>2324</v>
      </c>
      <c r="C38" s="5" t="s">
        <v>32</v>
      </c>
      <c r="D38" s="10">
        <v>60</v>
      </c>
      <c r="E38" s="81"/>
      <c r="F38" s="91"/>
    </row>
    <row r="39" spans="1:7" s="16" customFormat="1" x14ac:dyDescent="0.2">
      <c r="A39" s="13">
        <v>3725</v>
      </c>
      <c r="B39" s="13"/>
      <c r="C39" s="14" t="s">
        <v>39</v>
      </c>
      <c r="D39" s="30">
        <f>SUM(D38)</f>
        <v>60</v>
      </c>
      <c r="E39" s="82">
        <v>50</v>
      </c>
      <c r="F39" s="88">
        <v>62</v>
      </c>
    </row>
    <row r="40" spans="1:7" ht="27.6" hidden="1" customHeight="1" x14ac:dyDescent="0.2">
      <c r="A40" s="3">
        <v>6171</v>
      </c>
      <c r="B40" s="3">
        <v>2111</v>
      </c>
      <c r="C40" s="5" t="s">
        <v>40</v>
      </c>
      <c r="D40" s="57">
        <v>40</v>
      </c>
      <c r="E40" s="83"/>
      <c r="F40" s="92"/>
    </row>
    <row r="41" spans="1:7" ht="15.75" hidden="1" customHeight="1" x14ac:dyDescent="0.2">
      <c r="A41" s="3">
        <v>6171</v>
      </c>
      <c r="B41" s="3">
        <v>2133</v>
      </c>
      <c r="C41" s="5" t="s">
        <v>41</v>
      </c>
      <c r="D41" s="10">
        <v>2</v>
      </c>
      <c r="E41" s="81"/>
      <c r="F41" s="93"/>
    </row>
    <row r="42" spans="1:7" s="16" customFormat="1" x14ac:dyDescent="0.2">
      <c r="A42" s="13">
        <v>6171</v>
      </c>
      <c r="B42" s="13"/>
      <c r="C42" s="14" t="s">
        <v>42</v>
      </c>
      <c r="D42" s="30">
        <f>+D40+D41</f>
        <v>42</v>
      </c>
      <c r="E42" s="82">
        <v>42</v>
      </c>
      <c r="F42" s="88">
        <v>859</v>
      </c>
    </row>
    <row r="43" spans="1:7" hidden="1" x14ac:dyDescent="0.2">
      <c r="A43" s="3">
        <v>6310</v>
      </c>
      <c r="B43" s="3">
        <v>2141</v>
      </c>
      <c r="C43" s="5" t="s">
        <v>43</v>
      </c>
      <c r="D43" s="10">
        <v>1</v>
      </c>
      <c r="E43" s="81"/>
      <c r="F43" s="86"/>
    </row>
    <row r="44" spans="1:7" hidden="1" x14ac:dyDescent="0.2">
      <c r="A44" s="3">
        <v>6310</v>
      </c>
      <c r="B44" s="3">
        <v>2142</v>
      </c>
      <c r="C44" s="5" t="s">
        <v>44</v>
      </c>
      <c r="D44" s="10">
        <v>0</v>
      </c>
      <c r="E44" s="81"/>
      <c r="F44" s="86"/>
    </row>
    <row r="45" spans="1:7" s="16" customFormat="1" x14ac:dyDescent="0.2">
      <c r="A45" s="13">
        <v>6310</v>
      </c>
      <c r="B45" s="13"/>
      <c r="C45" s="14" t="s">
        <v>45</v>
      </c>
      <c r="D45" s="30">
        <f>+D43+D44</f>
        <v>1</v>
      </c>
      <c r="E45" s="82">
        <v>1</v>
      </c>
      <c r="F45" s="88">
        <v>1</v>
      </c>
    </row>
    <row r="46" spans="1:7" hidden="1" x14ac:dyDescent="0.2">
      <c r="A46" s="3">
        <v>6409</v>
      </c>
      <c r="B46" s="3">
        <v>2142</v>
      </c>
      <c r="C46" s="5" t="s">
        <v>46</v>
      </c>
      <c r="D46" s="9"/>
      <c r="E46" s="71"/>
      <c r="F46" s="86"/>
    </row>
    <row r="47" spans="1:7" s="16" customFormat="1" hidden="1" x14ac:dyDescent="0.2">
      <c r="A47" s="13">
        <v>6409</v>
      </c>
      <c r="B47" s="13"/>
      <c r="C47" s="14" t="s">
        <v>47</v>
      </c>
      <c r="D47" s="15">
        <f>SUM(D46)</f>
        <v>0</v>
      </c>
      <c r="E47" s="82">
        <v>0</v>
      </c>
      <c r="F47" s="88">
        <v>0</v>
      </c>
    </row>
    <row r="48" spans="1:7" x14ac:dyDescent="0.2">
      <c r="A48" s="3"/>
      <c r="B48" s="3"/>
      <c r="C48" s="11" t="s">
        <v>48</v>
      </c>
      <c r="D48" s="12">
        <f>D25+D27+D31+D35+D39+D42+D45</f>
        <v>207</v>
      </c>
      <c r="E48" s="79">
        <v>190</v>
      </c>
      <c r="F48" s="84">
        <v>1043</v>
      </c>
    </row>
    <row r="49" spans="1:6" x14ac:dyDescent="0.2">
      <c r="D49" s="48"/>
      <c r="E49" s="33"/>
    </row>
    <row r="50" spans="1:6" x14ac:dyDescent="0.2">
      <c r="D50" s="48"/>
      <c r="E50" s="33"/>
    </row>
    <row r="51" spans="1:6" ht="14.25" hidden="1" customHeight="1" x14ac:dyDescent="0.2">
      <c r="A51" s="3">
        <v>1031</v>
      </c>
      <c r="B51" s="3">
        <v>2111</v>
      </c>
      <c r="C51" s="26" t="s">
        <v>49</v>
      </c>
      <c r="D51" s="63">
        <v>15</v>
      </c>
      <c r="E51" s="72">
        <v>15</v>
      </c>
      <c r="F51" s="60"/>
    </row>
    <row r="52" spans="1:6" s="16" customFormat="1" ht="14.25" customHeight="1" x14ac:dyDescent="0.2">
      <c r="A52" s="13">
        <v>1031</v>
      </c>
      <c r="B52" s="13"/>
      <c r="C52" s="14" t="s">
        <v>50</v>
      </c>
      <c r="D52" s="30">
        <f>SUM(D51)</f>
        <v>15</v>
      </c>
      <c r="E52" s="30">
        <v>15</v>
      </c>
      <c r="F52" s="13">
        <v>24</v>
      </c>
    </row>
    <row r="53" spans="1:6" x14ac:dyDescent="0.2">
      <c r="D53" s="48"/>
      <c r="E53" s="33"/>
    </row>
    <row r="54" spans="1:6" x14ac:dyDescent="0.2">
      <c r="A54" s="18"/>
      <c r="B54" s="18"/>
      <c r="C54" s="19"/>
      <c r="D54" s="20"/>
      <c r="E54" s="72"/>
    </row>
    <row r="55" spans="1:6" x14ac:dyDescent="0.2">
      <c r="A55" s="18"/>
      <c r="B55" s="18"/>
      <c r="C55" s="21" t="s">
        <v>51</v>
      </c>
      <c r="D55" s="22">
        <f>+D48+D23+D17+D52</f>
        <v>5552.5999999999995</v>
      </c>
      <c r="E55" s="21">
        <v>5102</v>
      </c>
      <c r="F55" s="21">
        <v>6473</v>
      </c>
    </row>
    <row r="56" spans="1:6" x14ac:dyDescent="0.2">
      <c r="A56" s="18"/>
      <c r="B56" s="18"/>
      <c r="C56" s="18"/>
      <c r="D56" s="49"/>
      <c r="E56" s="73"/>
    </row>
    <row r="57" spans="1:6" x14ac:dyDescent="0.2">
      <c r="A57" s="18"/>
      <c r="B57" s="18"/>
      <c r="C57" s="24" t="s">
        <v>52</v>
      </c>
      <c r="D57" s="9">
        <v>10288</v>
      </c>
      <c r="E57" s="81">
        <v>7374</v>
      </c>
      <c r="F57" s="111">
        <v>0</v>
      </c>
    </row>
    <row r="58" spans="1:6" x14ac:dyDescent="0.2">
      <c r="A58" s="18"/>
      <c r="B58" s="18"/>
      <c r="C58" s="18"/>
      <c r="D58" s="49"/>
      <c r="E58" s="73"/>
    </row>
    <row r="59" spans="1:6" x14ac:dyDescent="0.2">
      <c r="A59" s="18"/>
      <c r="B59" s="18"/>
      <c r="C59" s="21" t="s">
        <v>53</v>
      </c>
      <c r="D59" s="22">
        <f>+D55+D57</f>
        <v>15840.599999999999</v>
      </c>
      <c r="E59" s="21">
        <v>12476</v>
      </c>
      <c r="F59" s="21">
        <f>F55+F57</f>
        <v>6473</v>
      </c>
    </row>
    <row r="60" spans="1:6" x14ac:dyDescent="0.2">
      <c r="A60" s="18"/>
      <c r="B60" s="18"/>
      <c r="D60" s="48"/>
      <c r="E60" s="33"/>
    </row>
    <row r="61" spans="1:6" x14ac:dyDescent="0.2">
      <c r="A61" s="18"/>
      <c r="B61" s="18"/>
      <c r="D61" s="48"/>
      <c r="E61" s="33"/>
    </row>
    <row r="62" spans="1:6" x14ac:dyDescent="0.2">
      <c r="A62" s="18"/>
      <c r="B62" s="18"/>
      <c r="D62" s="48"/>
      <c r="E62" s="33"/>
    </row>
    <row r="63" spans="1:6" x14ac:dyDescent="0.2">
      <c r="A63" s="18"/>
      <c r="B63" s="18"/>
      <c r="D63" s="48"/>
      <c r="E63" s="33"/>
    </row>
    <row r="64" spans="1:6" ht="14.45" customHeight="1" x14ac:dyDescent="0.2">
      <c r="A64" s="18"/>
      <c r="B64" s="18"/>
      <c r="D64" s="48"/>
      <c r="E64" s="33"/>
    </row>
    <row r="65" spans="1:6" x14ac:dyDescent="0.2">
      <c r="A65" s="18"/>
      <c r="B65" s="18"/>
      <c r="D65" s="48"/>
      <c r="E65" s="33"/>
    </row>
    <row r="66" spans="1:6" ht="19.350000000000001" customHeight="1" x14ac:dyDescent="0.2">
      <c r="A66" s="3" t="s">
        <v>1</v>
      </c>
      <c r="B66" s="3" t="s">
        <v>2</v>
      </c>
      <c r="C66" s="4" t="s">
        <v>54</v>
      </c>
      <c r="D66" s="50" t="s">
        <v>4</v>
      </c>
      <c r="E66" s="50" t="s">
        <v>4</v>
      </c>
      <c r="F66" s="50" t="s">
        <v>4</v>
      </c>
    </row>
    <row r="67" spans="1:6" s="27" customFormat="1" ht="12.75" hidden="1" customHeight="1" x14ac:dyDescent="0.2">
      <c r="A67" s="25">
        <v>1031</v>
      </c>
      <c r="B67" s="25">
        <v>5169</v>
      </c>
      <c r="C67" s="26" t="s">
        <v>55</v>
      </c>
      <c r="D67" s="64">
        <v>219</v>
      </c>
      <c r="E67" s="71"/>
      <c r="F67" s="61"/>
    </row>
    <row r="68" spans="1:6" s="31" customFormat="1" x14ac:dyDescent="0.2">
      <c r="A68" s="28">
        <v>1031</v>
      </c>
      <c r="B68" s="28" t="s">
        <v>56</v>
      </c>
      <c r="C68" s="29" t="s">
        <v>57</v>
      </c>
      <c r="D68" s="30">
        <f>SUM(D67)</f>
        <v>219</v>
      </c>
      <c r="E68" s="82">
        <v>219</v>
      </c>
      <c r="F68" s="94">
        <v>157</v>
      </c>
    </row>
    <row r="69" spans="1:6" s="31" customFormat="1" hidden="1" x14ac:dyDescent="0.2">
      <c r="A69" s="41">
        <v>1099</v>
      </c>
      <c r="B69" s="41">
        <v>5222</v>
      </c>
      <c r="C69" s="42" t="s">
        <v>132</v>
      </c>
      <c r="D69" s="57">
        <v>10</v>
      </c>
      <c r="E69" s="83"/>
      <c r="F69" s="97"/>
    </row>
    <row r="70" spans="1:6" s="31" customFormat="1" x14ac:dyDescent="0.2">
      <c r="A70" s="28">
        <v>1099</v>
      </c>
      <c r="B70" s="28" t="s">
        <v>56</v>
      </c>
      <c r="C70" s="29" t="s">
        <v>133</v>
      </c>
      <c r="D70" s="76">
        <f>SUM(D69)</f>
        <v>10</v>
      </c>
      <c r="E70" s="95">
        <v>10</v>
      </c>
      <c r="F70" s="94">
        <v>10</v>
      </c>
    </row>
    <row r="71" spans="1:6" s="27" customFormat="1" ht="15" hidden="1" customHeight="1" x14ac:dyDescent="0.2">
      <c r="A71" s="25">
        <v>2122</v>
      </c>
      <c r="B71" s="25">
        <v>5169</v>
      </c>
      <c r="C71" s="26" t="s">
        <v>58</v>
      </c>
      <c r="D71" s="10">
        <v>2</v>
      </c>
      <c r="E71" s="81"/>
      <c r="F71" s="98"/>
    </row>
    <row r="72" spans="1:6" s="31" customFormat="1" x14ac:dyDescent="0.2">
      <c r="A72" s="28">
        <v>2122</v>
      </c>
      <c r="B72" s="28" t="s">
        <v>56</v>
      </c>
      <c r="C72" s="29" t="s">
        <v>25</v>
      </c>
      <c r="D72" s="30">
        <f>+D71</f>
        <v>2</v>
      </c>
      <c r="E72" s="82">
        <v>2</v>
      </c>
      <c r="F72" s="94">
        <v>2</v>
      </c>
    </row>
    <row r="73" spans="1:6" s="31" customFormat="1" hidden="1" x14ac:dyDescent="0.2">
      <c r="A73" s="41">
        <v>2141</v>
      </c>
      <c r="B73" s="41">
        <v>5213</v>
      </c>
      <c r="C73" s="42" t="s">
        <v>131</v>
      </c>
      <c r="D73" s="57">
        <v>250</v>
      </c>
      <c r="E73" s="83"/>
      <c r="F73" s="94"/>
    </row>
    <row r="74" spans="1:6" s="31" customFormat="1" x14ac:dyDescent="0.2">
      <c r="A74" s="28">
        <v>2141</v>
      </c>
      <c r="B74" s="28" t="s">
        <v>130</v>
      </c>
      <c r="C74" s="29" t="s">
        <v>134</v>
      </c>
      <c r="D74" s="30">
        <f>SUM(D73)</f>
        <v>250</v>
      </c>
      <c r="E74" s="82">
        <v>250</v>
      </c>
      <c r="F74" s="94">
        <v>170</v>
      </c>
    </row>
    <row r="75" spans="1:6" s="44" customFormat="1" hidden="1" x14ac:dyDescent="0.2">
      <c r="A75" s="41">
        <v>2212</v>
      </c>
      <c r="B75" s="41">
        <v>5139</v>
      </c>
      <c r="C75" s="42" t="s">
        <v>66</v>
      </c>
      <c r="D75" s="57">
        <v>20</v>
      </c>
      <c r="E75" s="83"/>
      <c r="F75" s="99"/>
    </row>
    <row r="76" spans="1:6" s="44" customFormat="1" hidden="1" x14ac:dyDescent="0.2">
      <c r="A76" s="41">
        <v>2212</v>
      </c>
      <c r="B76" s="41">
        <v>6122</v>
      </c>
      <c r="C76" s="42" t="s">
        <v>78</v>
      </c>
      <c r="D76" s="57">
        <v>0</v>
      </c>
      <c r="E76" s="83"/>
      <c r="F76" s="97"/>
    </row>
    <row r="77" spans="1:6" s="27" customFormat="1" ht="31.35" hidden="1" customHeight="1" x14ac:dyDescent="0.2">
      <c r="A77" s="25">
        <v>2212</v>
      </c>
      <c r="B77" s="25">
        <v>5137</v>
      </c>
      <c r="C77" s="26" t="s">
        <v>59</v>
      </c>
      <c r="D77" s="10">
        <v>20</v>
      </c>
      <c r="E77" s="81"/>
      <c r="F77" s="100"/>
    </row>
    <row r="78" spans="1:6" s="27" customFormat="1" hidden="1" x14ac:dyDescent="0.2">
      <c r="A78" s="25">
        <v>2212</v>
      </c>
      <c r="B78" s="25">
        <v>5169</v>
      </c>
      <c r="C78" s="62" t="s">
        <v>58</v>
      </c>
      <c r="D78" s="10">
        <v>600</v>
      </c>
      <c r="E78" s="81"/>
      <c r="F78" s="98"/>
    </row>
    <row r="79" spans="1:6" s="27" customFormat="1" ht="35.25" hidden="1" customHeight="1" x14ac:dyDescent="0.2">
      <c r="A79" s="25">
        <v>2212</v>
      </c>
      <c r="B79" s="25">
        <v>5171</v>
      </c>
      <c r="C79" s="26" t="s">
        <v>60</v>
      </c>
      <c r="D79" s="10">
        <v>550</v>
      </c>
      <c r="E79" s="81"/>
      <c r="F79" s="100"/>
    </row>
    <row r="80" spans="1:6" s="27" customFormat="1" ht="35.25" hidden="1" customHeight="1" x14ac:dyDescent="0.2">
      <c r="A80" s="25">
        <v>2212</v>
      </c>
      <c r="B80" s="25">
        <v>6121</v>
      </c>
      <c r="C80" s="26" t="s">
        <v>75</v>
      </c>
      <c r="D80" s="10">
        <v>1000</v>
      </c>
      <c r="E80" s="81"/>
      <c r="F80" s="101"/>
    </row>
    <row r="81" spans="1:7" s="31" customFormat="1" x14ac:dyDescent="0.2">
      <c r="A81" s="28">
        <v>2212</v>
      </c>
      <c r="B81" s="28" t="s">
        <v>56</v>
      </c>
      <c r="C81" s="29" t="s">
        <v>61</v>
      </c>
      <c r="D81" s="30">
        <f>+D75+D76+D77+D78+D79+D80</f>
        <v>2190</v>
      </c>
      <c r="E81" s="82">
        <v>1545</v>
      </c>
      <c r="F81" s="94">
        <v>50</v>
      </c>
    </row>
    <row r="82" spans="1:7" s="27" customFormat="1" ht="13.5" hidden="1" customHeight="1" x14ac:dyDescent="0.2">
      <c r="A82" s="25">
        <v>2321</v>
      </c>
      <c r="B82" s="25">
        <v>5169</v>
      </c>
      <c r="C82" s="26" t="s">
        <v>58</v>
      </c>
      <c r="D82" s="10">
        <v>25</v>
      </c>
      <c r="E82" s="81"/>
      <c r="F82" s="98"/>
    </row>
    <row r="83" spans="1:7" s="27" customFormat="1" hidden="1" x14ac:dyDescent="0.2">
      <c r="A83" s="25">
        <v>2321</v>
      </c>
      <c r="B83" s="25">
        <v>5171</v>
      </c>
      <c r="C83" s="26" t="s">
        <v>60</v>
      </c>
      <c r="D83" s="10">
        <v>750</v>
      </c>
      <c r="E83" s="81"/>
      <c r="F83" s="97"/>
    </row>
    <row r="84" spans="1:7" s="31" customFormat="1" x14ac:dyDescent="0.2">
      <c r="A84" s="28">
        <v>2321</v>
      </c>
      <c r="B84" s="28" t="s">
        <v>56</v>
      </c>
      <c r="C84" s="29" t="s">
        <v>62</v>
      </c>
      <c r="D84" s="30">
        <f>SUM(D82:D83)</f>
        <v>775</v>
      </c>
      <c r="E84" s="82">
        <v>770</v>
      </c>
      <c r="F84" s="94">
        <v>400</v>
      </c>
    </row>
    <row r="85" spans="1:7" s="27" customFormat="1" hidden="1" x14ac:dyDescent="0.2">
      <c r="A85" s="25">
        <v>3113</v>
      </c>
      <c r="B85" s="25">
        <v>5321</v>
      </c>
      <c r="C85" s="26" t="s">
        <v>63</v>
      </c>
      <c r="D85" s="10">
        <v>0</v>
      </c>
      <c r="E85" s="81"/>
      <c r="F85" s="98"/>
    </row>
    <row r="86" spans="1:7" s="31" customFormat="1" hidden="1" x14ac:dyDescent="0.2">
      <c r="A86" s="28">
        <v>3113</v>
      </c>
      <c r="B86" s="28" t="s">
        <v>56</v>
      </c>
      <c r="C86" s="29" t="s">
        <v>64</v>
      </c>
      <c r="D86" s="30">
        <f>+D85</f>
        <v>0</v>
      </c>
      <c r="E86" s="82">
        <v>0</v>
      </c>
      <c r="F86" s="94">
        <v>0</v>
      </c>
    </row>
    <row r="87" spans="1:7" s="27" customFormat="1" hidden="1" x14ac:dyDescent="0.2">
      <c r="A87" s="25">
        <v>3314</v>
      </c>
      <c r="B87" s="25">
        <v>5136</v>
      </c>
      <c r="C87" s="26" t="s">
        <v>65</v>
      </c>
      <c r="D87" s="10">
        <v>5</v>
      </c>
      <c r="E87" s="81"/>
      <c r="F87" s="98"/>
    </row>
    <row r="88" spans="1:7" s="27" customFormat="1" hidden="1" x14ac:dyDescent="0.2">
      <c r="A88" s="25">
        <v>3314</v>
      </c>
      <c r="B88" s="25">
        <v>5137</v>
      </c>
      <c r="C88" s="26" t="s">
        <v>59</v>
      </c>
      <c r="D88" s="10">
        <v>5</v>
      </c>
      <c r="E88" s="81"/>
      <c r="F88" s="98"/>
    </row>
    <row r="89" spans="1:7" s="27" customFormat="1" ht="14.85" hidden="1" customHeight="1" x14ac:dyDescent="0.2">
      <c r="A89" s="25">
        <v>3314</v>
      </c>
      <c r="B89" s="25">
        <v>5139</v>
      </c>
      <c r="C89" s="26" t="s">
        <v>66</v>
      </c>
      <c r="D89" s="10">
        <v>7</v>
      </c>
      <c r="E89" s="81"/>
      <c r="F89" s="98"/>
    </row>
    <row r="90" spans="1:7" s="27" customFormat="1" hidden="1" x14ac:dyDescent="0.2">
      <c r="A90" s="25">
        <v>3314</v>
      </c>
      <c r="B90" s="25">
        <v>5169</v>
      </c>
      <c r="C90" s="26" t="s">
        <v>118</v>
      </c>
      <c r="D90" s="10">
        <v>10</v>
      </c>
      <c r="E90" s="81"/>
      <c r="F90" s="98"/>
      <c r="G90" s="33"/>
    </row>
    <row r="91" spans="1:7" s="31" customFormat="1" x14ac:dyDescent="0.2">
      <c r="A91" s="28">
        <v>3314</v>
      </c>
      <c r="B91" s="28" t="s">
        <v>56</v>
      </c>
      <c r="C91" s="29" t="s">
        <v>67</v>
      </c>
      <c r="D91" s="30">
        <f>SUM(D87:D90)</f>
        <v>27</v>
      </c>
      <c r="E91" s="82">
        <v>22</v>
      </c>
      <c r="F91" s="94">
        <v>18</v>
      </c>
    </row>
    <row r="92" spans="1:7" s="27" customFormat="1" hidden="1" x14ac:dyDescent="0.2">
      <c r="A92" s="25">
        <v>3319</v>
      </c>
      <c r="B92" s="25">
        <v>5137</v>
      </c>
      <c r="C92" s="26" t="s">
        <v>59</v>
      </c>
      <c r="D92" s="10">
        <v>0</v>
      </c>
      <c r="E92" s="81"/>
      <c r="F92" s="98"/>
    </row>
    <row r="93" spans="1:7" s="27" customFormat="1" ht="12.75" hidden="1" customHeight="1" x14ac:dyDescent="0.2">
      <c r="A93" s="25">
        <v>3319</v>
      </c>
      <c r="B93" s="25">
        <v>5139</v>
      </c>
      <c r="C93" s="26" t="s">
        <v>66</v>
      </c>
      <c r="D93" s="10">
        <v>20</v>
      </c>
      <c r="E93" s="81"/>
      <c r="F93" s="98"/>
    </row>
    <row r="94" spans="1:7" s="27" customFormat="1" ht="12.75" hidden="1" customHeight="1" x14ac:dyDescent="0.2">
      <c r="A94" s="25">
        <v>3319</v>
      </c>
      <c r="B94" s="25">
        <v>5151</v>
      </c>
      <c r="C94" s="26" t="s">
        <v>68</v>
      </c>
      <c r="D94" s="10">
        <v>5</v>
      </c>
      <c r="E94" s="81"/>
      <c r="F94" s="98"/>
    </row>
    <row r="95" spans="1:7" s="27" customFormat="1" ht="12.75" hidden="1" customHeight="1" x14ac:dyDescent="0.2">
      <c r="A95" s="25">
        <v>3319</v>
      </c>
      <c r="B95" s="25">
        <v>5153</v>
      </c>
      <c r="C95" s="26" t="s">
        <v>69</v>
      </c>
      <c r="D95" s="10">
        <v>300</v>
      </c>
      <c r="E95" s="81"/>
      <c r="F95" s="98"/>
    </row>
    <row r="96" spans="1:7" s="27" customFormat="1" ht="12.75" hidden="1" customHeight="1" x14ac:dyDescent="0.2">
      <c r="A96" s="25">
        <v>3319</v>
      </c>
      <c r="B96" s="25">
        <v>5154</v>
      </c>
      <c r="C96" s="26" t="s">
        <v>70</v>
      </c>
      <c r="D96" s="10">
        <v>60</v>
      </c>
      <c r="E96" s="81"/>
      <c r="F96" s="98"/>
    </row>
    <row r="97" spans="1:6" s="27" customFormat="1" ht="12.75" hidden="1" customHeight="1" x14ac:dyDescent="0.2">
      <c r="A97" s="25">
        <v>3319</v>
      </c>
      <c r="B97" s="25">
        <v>5169</v>
      </c>
      <c r="C97" s="26" t="s">
        <v>55</v>
      </c>
      <c r="D97" s="77">
        <v>45</v>
      </c>
      <c r="E97" s="96"/>
      <c r="F97" s="98"/>
    </row>
    <row r="98" spans="1:6" s="27" customFormat="1" ht="12.75" hidden="1" customHeight="1" x14ac:dyDescent="0.2">
      <c r="A98" s="25">
        <v>3319</v>
      </c>
      <c r="B98" s="25">
        <v>5171</v>
      </c>
      <c r="C98" s="26" t="s">
        <v>60</v>
      </c>
      <c r="D98" s="10">
        <v>20</v>
      </c>
      <c r="E98" s="81"/>
      <c r="F98" s="98"/>
    </row>
    <row r="99" spans="1:6" s="31" customFormat="1" x14ac:dyDescent="0.2">
      <c r="A99" s="28">
        <v>3319</v>
      </c>
      <c r="B99" s="28" t="s">
        <v>56</v>
      </c>
      <c r="C99" s="29" t="s">
        <v>29</v>
      </c>
      <c r="D99" s="30">
        <f>SUM(D92:D98)</f>
        <v>450</v>
      </c>
      <c r="E99" s="82">
        <v>160</v>
      </c>
      <c r="F99" s="94">
        <v>95</v>
      </c>
    </row>
    <row r="100" spans="1:6" s="27" customFormat="1" hidden="1" x14ac:dyDescent="0.2">
      <c r="A100" s="25">
        <v>3341</v>
      </c>
      <c r="B100" s="25">
        <v>5169</v>
      </c>
      <c r="C100" s="26" t="s">
        <v>55</v>
      </c>
      <c r="D100" s="10">
        <v>2</v>
      </c>
      <c r="E100" s="81"/>
      <c r="F100" s="98"/>
    </row>
    <row r="101" spans="1:6" s="27" customFormat="1" hidden="1" x14ac:dyDescent="0.2">
      <c r="A101" s="25">
        <v>3341</v>
      </c>
      <c r="B101" s="25">
        <v>5171</v>
      </c>
      <c r="C101" s="26" t="s">
        <v>60</v>
      </c>
      <c r="D101" s="10">
        <v>30</v>
      </c>
      <c r="E101" s="81"/>
      <c r="F101" s="102"/>
    </row>
    <row r="102" spans="1:6" s="27" customFormat="1" ht="25.5" hidden="1" x14ac:dyDescent="0.2">
      <c r="A102" s="25">
        <v>3341</v>
      </c>
      <c r="B102" s="25">
        <v>5041</v>
      </c>
      <c r="C102" s="26" t="s">
        <v>71</v>
      </c>
      <c r="D102" s="10">
        <v>10</v>
      </c>
      <c r="E102" s="81"/>
      <c r="F102" s="98"/>
    </row>
    <row r="103" spans="1:6" s="31" customFormat="1" x14ac:dyDescent="0.2">
      <c r="A103" s="28">
        <v>3341</v>
      </c>
      <c r="B103" s="28" t="s">
        <v>56</v>
      </c>
      <c r="C103" s="29" t="s">
        <v>72</v>
      </c>
      <c r="D103" s="30">
        <f>SUM(D100:D102)</f>
        <v>42</v>
      </c>
      <c r="E103" s="82">
        <v>42</v>
      </c>
      <c r="F103" s="94">
        <v>25</v>
      </c>
    </row>
    <row r="104" spans="1:6" s="27" customFormat="1" hidden="1" x14ac:dyDescent="0.2">
      <c r="A104" s="25">
        <v>3419</v>
      </c>
      <c r="B104" s="25">
        <v>5222</v>
      </c>
      <c r="C104" s="26" t="s">
        <v>73</v>
      </c>
      <c r="D104" s="10">
        <v>15</v>
      </c>
      <c r="E104" s="81"/>
      <c r="F104" s="98"/>
    </row>
    <row r="105" spans="1:6" s="31" customFormat="1" x14ac:dyDescent="0.2">
      <c r="A105" s="28">
        <v>3419</v>
      </c>
      <c r="B105" s="28" t="s">
        <v>56</v>
      </c>
      <c r="C105" s="29" t="s">
        <v>74</v>
      </c>
      <c r="D105" s="30">
        <f>SUM(D104)</f>
        <v>15</v>
      </c>
      <c r="E105" s="82">
        <v>15</v>
      </c>
      <c r="F105" s="94">
        <v>0</v>
      </c>
    </row>
    <row r="106" spans="1:6" s="31" customFormat="1" hidden="1" x14ac:dyDescent="0.2">
      <c r="A106" s="41">
        <v>3421</v>
      </c>
      <c r="B106" s="41">
        <v>5169</v>
      </c>
      <c r="C106" s="42" t="s">
        <v>144</v>
      </c>
      <c r="D106" s="57">
        <v>5</v>
      </c>
      <c r="E106" s="83"/>
      <c r="F106" s="94"/>
    </row>
    <row r="107" spans="1:6" s="31" customFormat="1" hidden="1" x14ac:dyDescent="0.2">
      <c r="A107" s="41">
        <v>3421</v>
      </c>
      <c r="B107" s="41">
        <v>5139</v>
      </c>
      <c r="C107" s="42" t="s">
        <v>148</v>
      </c>
      <c r="D107" s="57">
        <v>2</v>
      </c>
      <c r="E107" s="83"/>
      <c r="F107" s="94"/>
    </row>
    <row r="108" spans="1:6" s="31" customFormat="1" hidden="1" x14ac:dyDescent="0.2">
      <c r="A108" s="41">
        <v>3421</v>
      </c>
      <c r="B108" s="41">
        <v>5171</v>
      </c>
      <c r="C108" s="42" t="s">
        <v>145</v>
      </c>
      <c r="D108" s="57">
        <v>950</v>
      </c>
      <c r="E108" s="83"/>
      <c r="F108" s="94"/>
    </row>
    <row r="109" spans="1:6" s="31" customFormat="1" x14ac:dyDescent="0.2">
      <c r="A109" s="28">
        <v>3421</v>
      </c>
      <c r="B109" s="28" t="s">
        <v>56</v>
      </c>
      <c r="C109" s="29" t="s">
        <v>143</v>
      </c>
      <c r="D109" s="30">
        <f>SUM(D106:D108)</f>
        <v>957</v>
      </c>
      <c r="E109" s="82">
        <v>27</v>
      </c>
      <c r="F109" s="94">
        <v>7</v>
      </c>
    </row>
    <row r="110" spans="1:6" s="31" customFormat="1" hidden="1" x14ac:dyDescent="0.2">
      <c r="A110" s="41">
        <v>3429</v>
      </c>
      <c r="B110" s="41">
        <v>5222</v>
      </c>
      <c r="C110" s="42" t="s">
        <v>135</v>
      </c>
      <c r="D110" s="57">
        <v>4</v>
      </c>
      <c r="E110" s="83"/>
      <c r="F110" s="94"/>
    </row>
    <row r="111" spans="1:6" s="31" customFormat="1" x14ac:dyDescent="0.2">
      <c r="A111" s="53">
        <v>3429</v>
      </c>
      <c r="B111" s="28" t="s">
        <v>56</v>
      </c>
      <c r="C111" s="29" t="s">
        <v>136</v>
      </c>
      <c r="D111" s="30">
        <f>SUM(D110)</f>
        <v>4</v>
      </c>
      <c r="E111" s="82">
        <v>4</v>
      </c>
      <c r="F111" s="94">
        <v>0</v>
      </c>
    </row>
    <row r="112" spans="1:6" s="27" customFormat="1" ht="31.35" hidden="1" customHeight="1" x14ac:dyDescent="0.2">
      <c r="A112" s="25">
        <v>3613</v>
      </c>
      <c r="B112" s="25">
        <v>5169</v>
      </c>
      <c r="C112" s="26" t="s">
        <v>55</v>
      </c>
      <c r="D112" s="10">
        <v>250</v>
      </c>
      <c r="E112" s="81"/>
      <c r="F112" s="98"/>
    </row>
    <row r="113" spans="1:6" s="27" customFormat="1" hidden="1" x14ac:dyDescent="0.2">
      <c r="A113" s="25">
        <v>3613</v>
      </c>
      <c r="B113" s="25">
        <v>5171</v>
      </c>
      <c r="C113" s="26" t="s">
        <v>60</v>
      </c>
      <c r="D113" s="10">
        <v>160</v>
      </c>
      <c r="E113" s="81"/>
      <c r="F113" s="98"/>
    </row>
    <row r="114" spans="1:6" s="27" customFormat="1" hidden="1" x14ac:dyDescent="0.2">
      <c r="A114" s="25">
        <v>3613</v>
      </c>
      <c r="B114" s="25">
        <v>6121</v>
      </c>
      <c r="C114" s="26" t="s">
        <v>75</v>
      </c>
      <c r="D114" s="10">
        <v>4400</v>
      </c>
      <c r="E114" s="81"/>
      <c r="F114" s="103"/>
    </row>
    <row r="115" spans="1:6" s="31" customFormat="1" x14ac:dyDescent="0.2">
      <c r="A115" s="28">
        <v>3613</v>
      </c>
      <c r="B115" s="28" t="s">
        <v>56</v>
      </c>
      <c r="C115" s="29" t="s">
        <v>31</v>
      </c>
      <c r="D115" s="30">
        <f>SUM(D112:D114)</f>
        <v>4810</v>
      </c>
      <c r="E115" s="82">
        <v>5090</v>
      </c>
      <c r="F115" s="94">
        <v>260</v>
      </c>
    </row>
    <row r="116" spans="1:6" s="27" customFormat="1" hidden="1" x14ac:dyDescent="0.2">
      <c r="A116" s="25">
        <v>3631</v>
      </c>
      <c r="B116" s="25">
        <v>5137</v>
      </c>
      <c r="C116" s="26" t="s">
        <v>59</v>
      </c>
      <c r="D116" s="10">
        <v>0</v>
      </c>
      <c r="E116" s="81"/>
      <c r="F116" s="98"/>
    </row>
    <row r="117" spans="1:6" s="27" customFormat="1" hidden="1" x14ac:dyDescent="0.2">
      <c r="A117" s="25">
        <v>3631</v>
      </c>
      <c r="B117" s="25">
        <v>6121</v>
      </c>
      <c r="C117" s="26" t="s">
        <v>146</v>
      </c>
      <c r="D117" s="10">
        <v>40</v>
      </c>
      <c r="E117" s="81"/>
      <c r="F117" s="98"/>
    </row>
    <row r="118" spans="1:6" s="27" customFormat="1" hidden="1" x14ac:dyDescent="0.2">
      <c r="A118" s="25">
        <v>3631</v>
      </c>
      <c r="B118" s="25">
        <v>5137</v>
      </c>
      <c r="C118" s="26" t="s">
        <v>59</v>
      </c>
      <c r="D118" s="10">
        <v>10</v>
      </c>
      <c r="E118" s="81"/>
      <c r="F118" s="99"/>
    </row>
    <row r="119" spans="1:6" s="27" customFormat="1" hidden="1" x14ac:dyDescent="0.2">
      <c r="A119" s="25">
        <v>3631</v>
      </c>
      <c r="B119" s="25">
        <v>5154</v>
      </c>
      <c r="C119" s="26" t="s">
        <v>76</v>
      </c>
      <c r="D119" s="10">
        <v>200</v>
      </c>
      <c r="E119" s="81"/>
      <c r="F119" s="98"/>
    </row>
    <row r="120" spans="1:6" s="27" customFormat="1" hidden="1" x14ac:dyDescent="0.2">
      <c r="A120" s="25">
        <v>3631</v>
      </c>
      <c r="B120" s="25">
        <v>5169</v>
      </c>
      <c r="C120" s="26" t="s">
        <v>55</v>
      </c>
      <c r="D120" s="10">
        <v>15</v>
      </c>
      <c r="E120" s="81"/>
      <c r="F120" s="98"/>
    </row>
    <row r="121" spans="1:6" s="27" customFormat="1" hidden="1" x14ac:dyDescent="0.2">
      <c r="A121" s="25">
        <v>3631</v>
      </c>
      <c r="B121" s="25">
        <v>5171</v>
      </c>
      <c r="C121" s="26" t="s">
        <v>60</v>
      </c>
      <c r="D121" s="10">
        <v>20</v>
      </c>
      <c r="E121" s="81"/>
      <c r="F121" s="98"/>
    </row>
    <row r="122" spans="1:6" s="31" customFormat="1" x14ac:dyDescent="0.2">
      <c r="A122" s="28">
        <v>3631</v>
      </c>
      <c r="B122" s="28" t="s">
        <v>56</v>
      </c>
      <c r="C122" s="29" t="s">
        <v>77</v>
      </c>
      <c r="D122" s="30">
        <f>SUM(D117:D121)</f>
        <v>285</v>
      </c>
      <c r="E122" s="82">
        <v>175</v>
      </c>
      <c r="F122" s="94">
        <v>80</v>
      </c>
    </row>
    <row r="123" spans="1:6" s="31" customFormat="1" hidden="1" x14ac:dyDescent="0.2">
      <c r="A123" s="41">
        <v>3635</v>
      </c>
      <c r="B123" s="41">
        <v>6119</v>
      </c>
      <c r="C123" s="42" t="s">
        <v>122</v>
      </c>
      <c r="D123" s="57">
        <v>0</v>
      </c>
      <c r="E123" s="83"/>
      <c r="F123" s="97"/>
    </row>
    <row r="124" spans="1:6" s="31" customFormat="1" hidden="1" x14ac:dyDescent="0.2">
      <c r="A124" s="28">
        <v>3635</v>
      </c>
      <c r="B124" s="28" t="s">
        <v>56</v>
      </c>
      <c r="C124" s="29" t="s">
        <v>121</v>
      </c>
      <c r="D124" s="30">
        <f>D123</f>
        <v>0</v>
      </c>
      <c r="E124" s="82">
        <v>0</v>
      </c>
      <c r="F124" s="94">
        <v>0</v>
      </c>
    </row>
    <row r="125" spans="1:6" s="27" customFormat="1" hidden="1" x14ac:dyDescent="0.2">
      <c r="A125" s="25">
        <v>3639</v>
      </c>
      <c r="B125" s="25">
        <v>6122</v>
      </c>
      <c r="C125" s="26" t="s">
        <v>78</v>
      </c>
      <c r="D125" s="10">
        <v>0</v>
      </c>
      <c r="E125" s="81"/>
      <c r="F125" s="104"/>
    </row>
    <row r="126" spans="1:6" s="27" customFormat="1" hidden="1" x14ac:dyDescent="0.2">
      <c r="A126" s="25">
        <v>3639</v>
      </c>
      <c r="B126" s="25">
        <v>6130</v>
      </c>
      <c r="C126" s="26" t="s">
        <v>79</v>
      </c>
      <c r="D126" s="10">
        <v>1100</v>
      </c>
      <c r="E126" s="81"/>
      <c r="F126" s="98"/>
    </row>
    <row r="127" spans="1:6" s="31" customFormat="1" x14ac:dyDescent="0.2">
      <c r="A127" s="28">
        <v>3639</v>
      </c>
      <c r="B127" s="28" t="s">
        <v>56</v>
      </c>
      <c r="C127" s="29" t="s">
        <v>36</v>
      </c>
      <c r="D127" s="30">
        <f>SUM(D125:D126)</f>
        <v>1100</v>
      </c>
      <c r="E127" s="82">
        <v>1100</v>
      </c>
      <c r="F127" s="94">
        <v>5</v>
      </c>
    </row>
    <row r="128" spans="1:6" s="27" customFormat="1" hidden="1" x14ac:dyDescent="0.2">
      <c r="A128" s="25">
        <v>3722</v>
      </c>
      <c r="B128" s="25">
        <v>5137</v>
      </c>
      <c r="C128" s="26" t="s">
        <v>59</v>
      </c>
      <c r="D128" s="10">
        <v>0</v>
      </c>
      <c r="E128" s="81"/>
      <c r="F128" s="98"/>
    </row>
    <row r="129" spans="1:6" s="27" customFormat="1" ht="12.75" hidden="1" customHeight="1" x14ac:dyDescent="0.2">
      <c r="A129" s="25">
        <v>3722</v>
      </c>
      <c r="B129" s="25">
        <v>5169</v>
      </c>
      <c r="C129" s="26" t="s">
        <v>58</v>
      </c>
      <c r="D129" s="10">
        <v>500</v>
      </c>
      <c r="E129" s="81"/>
      <c r="F129" s="103"/>
    </row>
    <row r="130" spans="1:6" s="31" customFormat="1" x14ac:dyDescent="0.2">
      <c r="A130" s="28">
        <v>3722</v>
      </c>
      <c r="B130" s="28" t="s">
        <v>56</v>
      </c>
      <c r="C130" s="29" t="s">
        <v>80</v>
      </c>
      <c r="D130" s="30">
        <f>SUM(D128:D129)</f>
        <v>500</v>
      </c>
      <c r="E130" s="82">
        <v>400</v>
      </c>
      <c r="F130" s="94">
        <v>400</v>
      </c>
    </row>
    <row r="131" spans="1:6" s="31" customFormat="1" hidden="1" x14ac:dyDescent="0.2">
      <c r="A131" s="41">
        <v>3723</v>
      </c>
      <c r="B131" s="41">
        <v>5164</v>
      </c>
      <c r="C131" s="42" t="s">
        <v>141</v>
      </c>
      <c r="D131" s="57">
        <v>250</v>
      </c>
      <c r="E131" s="83"/>
      <c r="F131" s="94"/>
    </row>
    <row r="132" spans="1:6" s="31" customFormat="1" x14ac:dyDescent="0.2">
      <c r="A132" s="28">
        <v>3723</v>
      </c>
      <c r="B132" s="28" t="s">
        <v>56</v>
      </c>
      <c r="C132" s="29" t="s">
        <v>140</v>
      </c>
      <c r="D132" s="30">
        <f>D131</f>
        <v>250</v>
      </c>
      <c r="E132" s="82">
        <v>250</v>
      </c>
      <c r="F132" s="94">
        <v>0</v>
      </c>
    </row>
    <row r="133" spans="1:6" s="27" customFormat="1" ht="12.75" hidden="1" customHeight="1" x14ac:dyDescent="0.2">
      <c r="A133" s="25">
        <v>3745</v>
      </c>
      <c r="B133" s="25">
        <v>5132</v>
      </c>
      <c r="C133" s="26" t="s">
        <v>81</v>
      </c>
      <c r="D133" s="10">
        <v>2</v>
      </c>
      <c r="E133" s="81"/>
      <c r="F133" s="98"/>
    </row>
    <row r="134" spans="1:6" s="27" customFormat="1" ht="12.75" hidden="1" customHeight="1" x14ac:dyDescent="0.2">
      <c r="A134" s="25">
        <v>3745</v>
      </c>
      <c r="B134" s="25">
        <v>5137</v>
      </c>
      <c r="C134" s="26" t="s">
        <v>59</v>
      </c>
      <c r="D134" s="10">
        <v>350</v>
      </c>
      <c r="E134" s="81"/>
      <c r="F134" s="97"/>
    </row>
    <row r="135" spans="1:6" s="27" customFormat="1" ht="29.85" hidden="1" customHeight="1" x14ac:dyDescent="0.2">
      <c r="A135" s="25">
        <v>3745</v>
      </c>
      <c r="B135" s="25">
        <v>5139</v>
      </c>
      <c r="C135" s="26" t="s">
        <v>66</v>
      </c>
      <c r="D135" s="10">
        <v>150</v>
      </c>
      <c r="E135" s="81"/>
      <c r="F135" s="98"/>
    </row>
    <row r="136" spans="1:6" s="27" customFormat="1" ht="14.45" hidden="1" customHeight="1" x14ac:dyDescent="0.2">
      <c r="A136" s="25">
        <v>3745</v>
      </c>
      <c r="B136" s="25">
        <v>5151</v>
      </c>
      <c r="C136" s="26" t="s">
        <v>68</v>
      </c>
      <c r="D136" s="10">
        <v>2</v>
      </c>
      <c r="E136" s="81"/>
      <c r="F136" s="98"/>
    </row>
    <row r="137" spans="1:6" s="27" customFormat="1" ht="12.75" hidden="1" customHeight="1" x14ac:dyDescent="0.2">
      <c r="A137" s="25">
        <v>3745</v>
      </c>
      <c r="B137" s="25">
        <v>5156</v>
      </c>
      <c r="C137" s="26" t="s">
        <v>82</v>
      </c>
      <c r="D137" s="10">
        <v>35</v>
      </c>
      <c r="E137" s="81"/>
      <c r="F137" s="98"/>
    </row>
    <row r="138" spans="1:6" s="27" customFormat="1" ht="36" hidden="1" customHeight="1" x14ac:dyDescent="0.2">
      <c r="A138" s="25">
        <v>3745</v>
      </c>
      <c r="B138" s="25">
        <v>5169</v>
      </c>
      <c r="C138" s="26" t="s">
        <v>55</v>
      </c>
      <c r="D138" s="10">
        <v>300</v>
      </c>
      <c r="E138" s="81"/>
      <c r="F138" s="98"/>
    </row>
    <row r="139" spans="1:6" s="27" customFormat="1" ht="12.75" hidden="1" customHeight="1" x14ac:dyDescent="0.2">
      <c r="A139" s="25">
        <v>3745</v>
      </c>
      <c r="B139" s="25">
        <v>5171</v>
      </c>
      <c r="C139" s="26" t="s">
        <v>60</v>
      </c>
      <c r="D139" s="10">
        <v>30</v>
      </c>
      <c r="E139" s="81"/>
      <c r="F139" s="98"/>
    </row>
    <row r="140" spans="1:6" s="31" customFormat="1" x14ac:dyDescent="0.2">
      <c r="A140" s="28">
        <v>3745</v>
      </c>
      <c r="B140" s="28" t="s">
        <v>56</v>
      </c>
      <c r="C140" s="29" t="s">
        <v>83</v>
      </c>
      <c r="D140" s="30">
        <f>SUM(D133:D139)</f>
        <v>869</v>
      </c>
      <c r="E140" s="82">
        <v>347</v>
      </c>
      <c r="F140" s="94">
        <v>370</v>
      </c>
    </row>
    <row r="141" spans="1:6" s="31" customFormat="1" hidden="1" x14ac:dyDescent="0.2">
      <c r="A141" s="41">
        <v>3399</v>
      </c>
      <c r="B141" s="41">
        <v>5136</v>
      </c>
      <c r="C141" s="42" t="s">
        <v>129</v>
      </c>
      <c r="D141" s="57">
        <v>0</v>
      </c>
      <c r="E141" s="83"/>
      <c r="F141" s="105"/>
    </row>
    <row r="142" spans="1:6" s="31" customFormat="1" hidden="1" x14ac:dyDescent="0.2">
      <c r="A142" s="41">
        <v>3399</v>
      </c>
      <c r="B142" s="41">
        <v>5139</v>
      </c>
      <c r="C142" s="42" t="s">
        <v>66</v>
      </c>
      <c r="D142" s="57">
        <v>35</v>
      </c>
      <c r="E142" s="83"/>
      <c r="F142" s="105"/>
    </row>
    <row r="143" spans="1:6" s="31" customFormat="1" hidden="1" x14ac:dyDescent="0.2">
      <c r="A143" s="41">
        <v>3399</v>
      </c>
      <c r="B143" s="41">
        <v>5169</v>
      </c>
      <c r="C143" s="42" t="s">
        <v>58</v>
      </c>
      <c r="D143" s="57">
        <v>35</v>
      </c>
      <c r="E143" s="83"/>
      <c r="F143" s="94"/>
    </row>
    <row r="144" spans="1:6" s="27" customFormat="1" ht="15" hidden="1" customHeight="1" x14ac:dyDescent="0.2">
      <c r="A144" s="25">
        <v>3399</v>
      </c>
      <c r="B144" s="25">
        <v>5175</v>
      </c>
      <c r="C144" s="26" t="s">
        <v>84</v>
      </c>
      <c r="D144" s="10">
        <v>60</v>
      </c>
      <c r="E144" s="81"/>
      <c r="F144" s="98"/>
    </row>
    <row r="145" spans="1:6" s="27" customFormat="1" ht="15" hidden="1" customHeight="1" x14ac:dyDescent="0.2">
      <c r="A145" s="25">
        <v>3399</v>
      </c>
      <c r="B145" s="25">
        <v>5194</v>
      </c>
      <c r="C145" s="26" t="s">
        <v>85</v>
      </c>
      <c r="D145" s="10">
        <v>260</v>
      </c>
      <c r="E145" s="81"/>
      <c r="F145" s="98"/>
    </row>
    <row r="146" spans="1:6" s="27" customFormat="1" ht="12.75" hidden="1" customHeight="1" x14ac:dyDescent="0.2">
      <c r="A146" s="25">
        <v>3399</v>
      </c>
      <c r="B146" s="25">
        <v>5222</v>
      </c>
      <c r="C146" s="26" t="s">
        <v>86</v>
      </c>
      <c r="D146" s="10">
        <v>15</v>
      </c>
      <c r="E146" s="81"/>
      <c r="F146" s="98"/>
    </row>
    <row r="147" spans="1:6" s="31" customFormat="1" x14ac:dyDescent="0.2">
      <c r="A147" s="28">
        <v>3399</v>
      </c>
      <c r="B147" s="28" t="s">
        <v>56</v>
      </c>
      <c r="C147" s="29" t="s">
        <v>87</v>
      </c>
      <c r="D147" s="30">
        <f>SUM(D141:D146)</f>
        <v>405</v>
      </c>
      <c r="E147" s="82">
        <v>155</v>
      </c>
      <c r="F147" s="94">
        <v>70</v>
      </c>
    </row>
    <row r="148" spans="1:6" s="31" customFormat="1" hidden="1" x14ac:dyDescent="0.2">
      <c r="A148" s="41">
        <v>4350</v>
      </c>
      <c r="B148" s="41">
        <v>5339</v>
      </c>
      <c r="C148" s="42" t="s">
        <v>123</v>
      </c>
      <c r="D148" s="57">
        <v>10</v>
      </c>
      <c r="E148" s="83"/>
      <c r="F148" s="94"/>
    </row>
    <row r="149" spans="1:6" s="31" customFormat="1" x14ac:dyDescent="0.2">
      <c r="A149" s="28">
        <v>4350</v>
      </c>
      <c r="B149" s="28" t="s">
        <v>56</v>
      </c>
      <c r="C149" s="29" t="s">
        <v>124</v>
      </c>
      <c r="D149" s="30">
        <f>D148</f>
        <v>10</v>
      </c>
      <c r="E149" s="82">
        <v>10</v>
      </c>
      <c r="F149" s="94">
        <v>0</v>
      </c>
    </row>
    <row r="150" spans="1:6" s="31" customFormat="1" hidden="1" x14ac:dyDescent="0.2">
      <c r="A150" s="41">
        <v>4359</v>
      </c>
      <c r="B150" s="41">
        <v>5222</v>
      </c>
      <c r="C150" s="42" t="s">
        <v>125</v>
      </c>
      <c r="D150" s="57">
        <v>20</v>
      </c>
      <c r="E150" s="83"/>
      <c r="F150" s="94"/>
    </row>
    <row r="151" spans="1:6" s="31" customFormat="1" x14ac:dyDescent="0.2">
      <c r="A151" s="28">
        <v>4359</v>
      </c>
      <c r="B151" s="28" t="s">
        <v>56</v>
      </c>
      <c r="C151" s="29" t="s">
        <v>126</v>
      </c>
      <c r="D151" s="30">
        <f>D150</f>
        <v>20</v>
      </c>
      <c r="E151" s="82">
        <v>10</v>
      </c>
      <c r="F151" s="94">
        <v>10</v>
      </c>
    </row>
    <row r="152" spans="1:6" s="31" customFormat="1" hidden="1" x14ac:dyDescent="0.2">
      <c r="A152" s="41">
        <v>5213</v>
      </c>
      <c r="B152" s="41">
        <v>5903</v>
      </c>
      <c r="C152" s="42" t="s">
        <v>58</v>
      </c>
      <c r="D152" s="57">
        <v>80</v>
      </c>
      <c r="E152" s="83"/>
      <c r="F152" s="94"/>
    </row>
    <row r="153" spans="1:6" s="31" customFormat="1" ht="13.15" customHeight="1" x14ac:dyDescent="0.2">
      <c r="A153" s="28">
        <v>5213</v>
      </c>
      <c r="B153" s="28" t="s">
        <v>56</v>
      </c>
      <c r="C153" s="29" t="s">
        <v>119</v>
      </c>
      <c r="D153" s="30">
        <f>D152</f>
        <v>80</v>
      </c>
      <c r="E153" s="82">
        <v>80</v>
      </c>
      <c r="F153" s="94">
        <v>5</v>
      </c>
    </row>
    <row r="154" spans="1:6" s="27" customFormat="1" ht="12.75" hidden="1" customHeight="1" x14ac:dyDescent="0.2">
      <c r="A154" s="25">
        <v>5512</v>
      </c>
      <c r="B154" s="25">
        <v>5132</v>
      </c>
      <c r="C154" s="26" t="s">
        <v>147</v>
      </c>
      <c r="D154" s="10">
        <v>1</v>
      </c>
      <c r="E154" s="81"/>
      <c r="F154" s="98"/>
    </row>
    <row r="155" spans="1:6" s="27" customFormat="1" ht="12.75" hidden="1" customHeight="1" x14ac:dyDescent="0.2">
      <c r="A155" s="25">
        <v>5512</v>
      </c>
      <c r="B155" s="25">
        <v>5137</v>
      </c>
      <c r="C155" s="26" t="s">
        <v>59</v>
      </c>
      <c r="D155" s="10">
        <v>5</v>
      </c>
      <c r="E155" s="81"/>
      <c r="F155" s="98"/>
    </row>
    <row r="156" spans="1:6" s="27" customFormat="1" ht="12.75" hidden="1" customHeight="1" x14ac:dyDescent="0.2">
      <c r="A156" s="25">
        <v>5512</v>
      </c>
      <c r="B156" s="25">
        <v>5139</v>
      </c>
      <c r="C156" s="26" t="s">
        <v>66</v>
      </c>
      <c r="D156" s="10">
        <v>5</v>
      </c>
      <c r="E156" s="81"/>
      <c r="F156" s="98"/>
    </row>
    <row r="157" spans="1:6" s="27" customFormat="1" hidden="1" x14ac:dyDescent="0.2">
      <c r="A157" s="25">
        <v>5512</v>
      </c>
      <c r="B157" s="25">
        <v>5154</v>
      </c>
      <c r="C157" s="26" t="s">
        <v>70</v>
      </c>
      <c r="D157" s="10">
        <v>20</v>
      </c>
      <c r="E157" s="81"/>
      <c r="F157" s="106"/>
    </row>
    <row r="158" spans="1:6" s="27" customFormat="1" hidden="1" x14ac:dyDescent="0.2">
      <c r="A158" s="25">
        <v>5512</v>
      </c>
      <c r="B158" s="25">
        <v>5151</v>
      </c>
      <c r="C158" s="26" t="s">
        <v>88</v>
      </c>
      <c r="D158" s="10">
        <v>1</v>
      </c>
      <c r="E158" s="81"/>
      <c r="F158" s="98"/>
    </row>
    <row r="159" spans="1:6" s="27" customFormat="1" hidden="1" x14ac:dyDescent="0.2">
      <c r="A159" s="25">
        <v>5512</v>
      </c>
      <c r="B159" s="25">
        <v>5153</v>
      </c>
      <c r="C159" s="26" t="s">
        <v>69</v>
      </c>
      <c r="D159" s="10">
        <v>130</v>
      </c>
      <c r="E159" s="81"/>
      <c r="F159" s="98"/>
    </row>
    <row r="160" spans="1:6" s="27" customFormat="1" hidden="1" x14ac:dyDescent="0.2">
      <c r="A160" s="25">
        <v>5512</v>
      </c>
      <c r="B160" s="25">
        <v>5156</v>
      </c>
      <c r="C160" s="26" t="s">
        <v>82</v>
      </c>
      <c r="D160" s="10">
        <v>15</v>
      </c>
      <c r="E160" s="81"/>
      <c r="F160" s="98"/>
    </row>
    <row r="161" spans="1:6" s="27" customFormat="1" hidden="1" x14ac:dyDescent="0.2">
      <c r="A161" s="25">
        <v>5512</v>
      </c>
      <c r="B161" s="25">
        <v>5169</v>
      </c>
      <c r="C161" s="26" t="s">
        <v>55</v>
      </c>
      <c r="D161" s="10">
        <v>3</v>
      </c>
      <c r="E161" s="81"/>
      <c r="F161" s="98"/>
    </row>
    <row r="162" spans="1:6" s="27" customFormat="1" hidden="1" x14ac:dyDescent="0.2">
      <c r="A162" s="25">
        <v>5512</v>
      </c>
      <c r="B162" s="25">
        <v>5171</v>
      </c>
      <c r="C162" s="26" t="s">
        <v>60</v>
      </c>
      <c r="D162" s="10">
        <v>15</v>
      </c>
      <c r="E162" s="81"/>
      <c r="F162" s="98"/>
    </row>
    <row r="163" spans="1:6" s="27" customFormat="1" hidden="1" x14ac:dyDescent="0.2">
      <c r="A163" s="25">
        <v>5512</v>
      </c>
      <c r="B163" s="25">
        <v>5173</v>
      </c>
      <c r="C163" s="26" t="s">
        <v>89</v>
      </c>
      <c r="D163" s="10"/>
      <c r="E163" s="81"/>
      <c r="F163" s="98"/>
    </row>
    <row r="164" spans="1:6" s="32" customFormat="1" hidden="1" x14ac:dyDescent="0.2">
      <c r="A164" s="25">
        <v>5512</v>
      </c>
      <c r="B164" s="25">
        <v>5222</v>
      </c>
      <c r="C164" s="26" t="s">
        <v>90</v>
      </c>
      <c r="D164" s="10">
        <v>15</v>
      </c>
      <c r="E164" s="81"/>
      <c r="F164" s="98"/>
    </row>
    <row r="165" spans="1:6" s="54" customFormat="1" hidden="1" x14ac:dyDescent="0.2">
      <c r="A165" s="41">
        <v>5512</v>
      </c>
      <c r="B165" s="41">
        <v>6123</v>
      </c>
      <c r="C165" s="42" t="s">
        <v>137</v>
      </c>
      <c r="D165" s="57">
        <v>0</v>
      </c>
      <c r="E165" s="83"/>
      <c r="F165" s="107"/>
    </row>
    <row r="166" spans="1:6" s="31" customFormat="1" x14ac:dyDescent="0.2">
      <c r="A166" s="28">
        <v>5512</v>
      </c>
      <c r="B166" s="28" t="s">
        <v>56</v>
      </c>
      <c r="C166" s="29" t="s">
        <v>91</v>
      </c>
      <c r="D166" s="30">
        <f>SUM(D154:D165)</f>
        <v>210</v>
      </c>
      <c r="E166" s="82">
        <v>106</v>
      </c>
      <c r="F166" s="94">
        <v>140</v>
      </c>
    </row>
    <row r="167" spans="1:6" s="27" customFormat="1" hidden="1" x14ac:dyDescent="0.2">
      <c r="A167" s="25">
        <v>6112</v>
      </c>
      <c r="B167" s="25">
        <v>5023</v>
      </c>
      <c r="C167" s="26" t="s">
        <v>92</v>
      </c>
      <c r="D167" s="10">
        <v>550</v>
      </c>
      <c r="E167" s="81"/>
      <c r="F167" s="98"/>
    </row>
    <row r="168" spans="1:6" s="27" customFormat="1" hidden="1" x14ac:dyDescent="0.2">
      <c r="A168" s="25">
        <v>6112</v>
      </c>
      <c r="B168" s="25">
        <v>5032</v>
      </c>
      <c r="C168" s="26" t="s">
        <v>93</v>
      </c>
      <c r="D168" s="10">
        <v>50</v>
      </c>
      <c r="E168" s="81"/>
      <c r="F168" s="98"/>
    </row>
    <row r="169" spans="1:6" s="31" customFormat="1" x14ac:dyDescent="0.2">
      <c r="A169" s="28">
        <v>6112</v>
      </c>
      <c r="B169" s="28" t="s">
        <v>56</v>
      </c>
      <c r="C169" s="29" t="s">
        <v>94</v>
      </c>
      <c r="D169" s="30">
        <f>SUM(D167:D168)</f>
        <v>600</v>
      </c>
      <c r="E169" s="82">
        <v>575</v>
      </c>
      <c r="F169" s="94">
        <v>575</v>
      </c>
    </row>
    <row r="170" spans="1:6" s="27" customFormat="1" hidden="1" x14ac:dyDescent="0.2">
      <c r="A170" s="25">
        <v>6171</v>
      </c>
      <c r="B170" s="25">
        <v>5011</v>
      </c>
      <c r="C170" s="26" t="s">
        <v>95</v>
      </c>
      <c r="D170" s="10">
        <v>400</v>
      </c>
      <c r="E170" s="81"/>
      <c r="F170" s="98"/>
    </row>
    <row r="171" spans="1:6" s="27" customFormat="1" hidden="1" x14ac:dyDescent="0.2">
      <c r="A171" s="25">
        <v>6171</v>
      </c>
      <c r="B171" s="25">
        <v>5021</v>
      </c>
      <c r="C171" s="26" t="s">
        <v>96</v>
      </c>
      <c r="D171" s="10">
        <v>100</v>
      </c>
      <c r="E171" s="81"/>
      <c r="F171" s="108"/>
    </row>
    <row r="172" spans="1:6" s="27" customFormat="1" hidden="1" x14ac:dyDescent="0.2">
      <c r="A172" s="25">
        <v>6171</v>
      </c>
      <c r="B172" s="25">
        <v>5031</v>
      </c>
      <c r="C172" s="26" t="s">
        <v>97</v>
      </c>
      <c r="D172" s="10">
        <v>100</v>
      </c>
      <c r="E172" s="81"/>
      <c r="F172" s="98"/>
    </row>
    <row r="173" spans="1:6" s="27" customFormat="1" hidden="1" x14ac:dyDescent="0.2">
      <c r="A173" s="25">
        <v>6171</v>
      </c>
      <c r="B173" s="25">
        <v>5032</v>
      </c>
      <c r="C173" s="26" t="s">
        <v>93</v>
      </c>
      <c r="D173" s="10">
        <v>40</v>
      </c>
      <c r="E173" s="81"/>
      <c r="F173" s="98"/>
    </row>
    <row r="174" spans="1:6" s="27" customFormat="1" ht="12" hidden="1" customHeight="1" x14ac:dyDescent="0.2">
      <c r="A174" s="25">
        <v>6171</v>
      </c>
      <c r="B174" s="25">
        <v>5038</v>
      </c>
      <c r="C174" s="26" t="s">
        <v>98</v>
      </c>
      <c r="D174" s="10">
        <v>3</v>
      </c>
      <c r="E174" s="81"/>
      <c r="F174" s="98"/>
    </row>
    <row r="175" spans="1:6" s="27" customFormat="1" hidden="1" x14ac:dyDescent="0.2">
      <c r="A175" s="25">
        <v>6171</v>
      </c>
      <c r="B175" s="25">
        <v>5136</v>
      </c>
      <c r="C175" s="26" t="s">
        <v>65</v>
      </c>
      <c r="D175" s="10">
        <v>2</v>
      </c>
      <c r="E175" s="81"/>
      <c r="F175" s="98"/>
    </row>
    <row r="176" spans="1:6" s="27" customFormat="1" ht="12.75" hidden="1" customHeight="1" x14ac:dyDescent="0.2">
      <c r="A176" s="25">
        <v>6171</v>
      </c>
      <c r="B176" s="25">
        <v>5137</v>
      </c>
      <c r="C176" s="26" t="s">
        <v>59</v>
      </c>
      <c r="D176" s="10">
        <v>40</v>
      </c>
      <c r="E176" s="81"/>
      <c r="F176" s="98"/>
    </row>
    <row r="177" spans="1:6" s="27" customFormat="1" hidden="1" x14ac:dyDescent="0.2">
      <c r="A177" s="25">
        <v>6171</v>
      </c>
      <c r="B177" s="25">
        <v>5139</v>
      </c>
      <c r="C177" s="26" t="s">
        <v>66</v>
      </c>
      <c r="D177" s="10">
        <v>40</v>
      </c>
      <c r="E177" s="81"/>
      <c r="F177" s="98"/>
    </row>
    <row r="178" spans="1:6" s="27" customFormat="1" hidden="1" x14ac:dyDescent="0.2">
      <c r="A178" s="25">
        <v>6171</v>
      </c>
      <c r="B178" s="25">
        <v>5151</v>
      </c>
      <c r="C178" s="26" t="s">
        <v>68</v>
      </c>
      <c r="D178" s="10">
        <v>10</v>
      </c>
      <c r="E178" s="81"/>
      <c r="F178" s="98"/>
    </row>
    <row r="179" spans="1:6" s="27" customFormat="1" hidden="1" x14ac:dyDescent="0.2">
      <c r="A179" s="25">
        <v>6171</v>
      </c>
      <c r="B179" s="25">
        <v>5153</v>
      </c>
      <c r="C179" s="26" t="s">
        <v>69</v>
      </c>
      <c r="D179" s="10">
        <v>270</v>
      </c>
      <c r="E179" s="81"/>
      <c r="F179" s="98"/>
    </row>
    <row r="180" spans="1:6" s="27" customFormat="1" hidden="1" x14ac:dyDescent="0.2">
      <c r="A180" s="25">
        <v>6171</v>
      </c>
      <c r="B180" s="25">
        <v>5154</v>
      </c>
      <c r="C180" s="26" t="s">
        <v>70</v>
      </c>
      <c r="D180" s="10">
        <v>120</v>
      </c>
      <c r="E180" s="81"/>
      <c r="F180" s="98"/>
    </row>
    <row r="181" spans="1:6" s="27" customFormat="1" hidden="1" x14ac:dyDescent="0.2">
      <c r="A181" s="25">
        <v>6171</v>
      </c>
      <c r="B181" s="25">
        <v>5161</v>
      </c>
      <c r="C181" s="26" t="s">
        <v>99</v>
      </c>
      <c r="D181" s="10">
        <v>4</v>
      </c>
      <c r="E181" s="81"/>
      <c r="F181" s="98"/>
    </row>
    <row r="182" spans="1:6" s="27" customFormat="1" hidden="1" x14ac:dyDescent="0.2">
      <c r="A182" s="25">
        <v>6171</v>
      </c>
      <c r="B182" s="25">
        <v>5162</v>
      </c>
      <c r="C182" s="26" t="s">
        <v>100</v>
      </c>
      <c r="D182" s="10">
        <v>15</v>
      </c>
      <c r="E182" s="81"/>
      <c r="F182" s="98"/>
    </row>
    <row r="183" spans="1:6" s="27" customFormat="1" hidden="1" x14ac:dyDescent="0.2">
      <c r="A183" s="25">
        <v>6171</v>
      </c>
      <c r="B183" s="25">
        <v>5163</v>
      </c>
      <c r="C183" s="26" t="s">
        <v>101</v>
      </c>
      <c r="D183" s="10">
        <v>0</v>
      </c>
      <c r="E183" s="81"/>
      <c r="F183" s="98"/>
    </row>
    <row r="184" spans="1:6" s="27" customFormat="1" hidden="1" x14ac:dyDescent="0.2">
      <c r="A184" s="25">
        <v>6171</v>
      </c>
      <c r="B184" s="25">
        <v>5166</v>
      </c>
      <c r="C184" s="26" t="s">
        <v>102</v>
      </c>
      <c r="D184" s="10">
        <v>0</v>
      </c>
      <c r="E184" s="81"/>
      <c r="F184" s="98"/>
    </row>
    <row r="185" spans="1:6" s="27" customFormat="1" hidden="1" x14ac:dyDescent="0.2">
      <c r="A185" s="25">
        <v>6171</v>
      </c>
      <c r="B185" s="25">
        <v>5168</v>
      </c>
      <c r="C185" s="26" t="s">
        <v>103</v>
      </c>
      <c r="D185" s="10">
        <v>50</v>
      </c>
      <c r="E185" s="81"/>
      <c r="F185" s="98"/>
    </row>
    <row r="186" spans="1:6" s="27" customFormat="1" hidden="1" x14ac:dyDescent="0.2">
      <c r="A186" s="25">
        <v>6171</v>
      </c>
      <c r="B186" s="25">
        <v>5166</v>
      </c>
      <c r="C186" s="26" t="s">
        <v>102</v>
      </c>
      <c r="D186" s="10">
        <v>30</v>
      </c>
      <c r="E186" s="81"/>
      <c r="F186" s="98"/>
    </row>
    <row r="187" spans="1:6" s="27" customFormat="1" hidden="1" x14ac:dyDescent="0.2">
      <c r="A187" s="25">
        <v>6171</v>
      </c>
      <c r="B187" s="25">
        <v>5167</v>
      </c>
      <c r="C187" s="26" t="s">
        <v>104</v>
      </c>
      <c r="D187" s="10">
        <v>15</v>
      </c>
      <c r="E187" s="81"/>
      <c r="F187" s="98"/>
    </row>
    <row r="188" spans="1:6" s="27" customFormat="1" hidden="1" x14ac:dyDescent="0.2">
      <c r="A188" s="25">
        <v>6171</v>
      </c>
      <c r="B188" s="25">
        <v>5169</v>
      </c>
      <c r="C188" s="26" t="s">
        <v>58</v>
      </c>
      <c r="D188" s="10">
        <v>50</v>
      </c>
      <c r="E188" s="81"/>
      <c r="F188" s="97"/>
    </row>
    <row r="189" spans="1:6" s="27" customFormat="1" hidden="1" x14ac:dyDescent="0.2">
      <c r="A189" s="25">
        <v>6171</v>
      </c>
      <c r="B189" s="25">
        <v>5171</v>
      </c>
      <c r="C189" s="26" t="s">
        <v>60</v>
      </c>
      <c r="D189" s="10">
        <v>10</v>
      </c>
      <c r="E189" s="81"/>
      <c r="F189" s="98"/>
    </row>
    <row r="190" spans="1:6" s="27" customFormat="1" ht="12.75" hidden="1" customHeight="1" x14ac:dyDescent="0.2">
      <c r="A190" s="25">
        <v>6171</v>
      </c>
      <c r="B190" s="25">
        <v>5172</v>
      </c>
      <c r="C190" s="26" t="s">
        <v>105</v>
      </c>
      <c r="D190" s="10">
        <v>15</v>
      </c>
      <c r="E190" s="81"/>
      <c r="F190" s="109"/>
    </row>
    <row r="191" spans="1:6" s="27" customFormat="1" ht="12.75" hidden="1" customHeight="1" x14ac:dyDescent="0.2">
      <c r="A191" s="25">
        <v>6171</v>
      </c>
      <c r="B191" s="25">
        <v>5173</v>
      </c>
      <c r="C191" s="26" t="s">
        <v>89</v>
      </c>
      <c r="D191" s="10">
        <v>2</v>
      </c>
      <c r="E191" s="81"/>
      <c r="F191" s="98"/>
    </row>
    <row r="192" spans="1:6" s="27" customFormat="1" ht="12.75" hidden="1" customHeight="1" x14ac:dyDescent="0.2">
      <c r="A192" s="25">
        <v>6171</v>
      </c>
      <c r="B192" s="25">
        <v>5175</v>
      </c>
      <c r="C192" s="26" t="s">
        <v>84</v>
      </c>
      <c r="D192" s="10">
        <v>5</v>
      </c>
      <c r="E192" s="81"/>
      <c r="F192" s="98"/>
    </row>
    <row r="193" spans="1:6" s="27" customFormat="1" ht="12.75" hidden="1" customHeight="1" x14ac:dyDescent="0.2">
      <c r="A193" s="25">
        <v>6171</v>
      </c>
      <c r="B193" s="25">
        <v>5182</v>
      </c>
      <c r="C193" s="26" t="s">
        <v>106</v>
      </c>
      <c r="D193" s="10">
        <v>0</v>
      </c>
      <c r="E193" s="81"/>
      <c r="F193" s="98"/>
    </row>
    <row r="194" spans="1:6" s="27" customFormat="1" ht="12.75" hidden="1" customHeight="1" x14ac:dyDescent="0.2">
      <c r="A194" s="25">
        <v>6171</v>
      </c>
      <c r="B194" s="25">
        <v>5179</v>
      </c>
      <c r="C194" s="26" t="s">
        <v>139</v>
      </c>
      <c r="D194" s="10">
        <v>5</v>
      </c>
      <c r="E194" s="81"/>
      <c r="F194" s="98"/>
    </row>
    <row r="195" spans="1:6" s="27" customFormat="1" ht="12.75" hidden="1" customHeight="1" x14ac:dyDescent="0.2">
      <c r="A195" s="25">
        <v>6171</v>
      </c>
      <c r="B195" s="25">
        <v>5321</v>
      </c>
      <c r="C195" s="26" t="s">
        <v>63</v>
      </c>
      <c r="D195" s="10">
        <v>5</v>
      </c>
      <c r="E195" s="81"/>
      <c r="F195" s="98"/>
    </row>
    <row r="196" spans="1:6" s="27" customFormat="1" hidden="1" x14ac:dyDescent="0.2">
      <c r="A196" s="25">
        <v>6171</v>
      </c>
      <c r="B196" s="25">
        <v>5361</v>
      </c>
      <c r="C196" s="26" t="s">
        <v>107</v>
      </c>
      <c r="D196" s="10">
        <v>20</v>
      </c>
      <c r="E196" s="81"/>
      <c r="F196" s="98"/>
    </row>
    <row r="197" spans="1:6" s="27" customFormat="1" hidden="1" x14ac:dyDescent="0.2">
      <c r="A197" s="25">
        <v>6171</v>
      </c>
      <c r="B197" s="25">
        <v>5019</v>
      </c>
      <c r="C197" s="26" t="s">
        <v>149</v>
      </c>
      <c r="D197" s="10">
        <v>10</v>
      </c>
      <c r="E197" s="81"/>
      <c r="F197" s="98"/>
    </row>
    <row r="198" spans="1:6" s="27" customFormat="1" hidden="1" x14ac:dyDescent="0.2">
      <c r="A198" s="25">
        <v>6171</v>
      </c>
      <c r="B198" s="25">
        <v>5039</v>
      </c>
      <c r="C198" s="26" t="s">
        <v>150</v>
      </c>
      <c r="D198" s="10">
        <v>4</v>
      </c>
      <c r="E198" s="81"/>
      <c r="F198" s="98"/>
    </row>
    <row r="199" spans="1:6" s="27" customFormat="1" hidden="1" x14ac:dyDescent="0.2">
      <c r="A199" s="25">
        <v>6171</v>
      </c>
      <c r="B199" s="25">
        <v>6127</v>
      </c>
      <c r="C199" s="26" t="s">
        <v>152</v>
      </c>
      <c r="D199" s="10">
        <v>150</v>
      </c>
      <c r="E199" s="81"/>
      <c r="F199" s="98"/>
    </row>
    <row r="200" spans="1:6" s="27" customFormat="1" hidden="1" x14ac:dyDescent="0.2">
      <c r="A200" s="25">
        <v>6171</v>
      </c>
      <c r="B200" s="25">
        <v>5424</v>
      </c>
      <c r="C200" s="26" t="s">
        <v>108</v>
      </c>
      <c r="D200" s="10">
        <v>10</v>
      </c>
      <c r="E200" s="81"/>
      <c r="F200" s="98"/>
    </row>
    <row r="201" spans="1:6" s="31" customFormat="1" x14ac:dyDescent="0.2">
      <c r="A201" s="28">
        <v>6171</v>
      </c>
      <c r="B201" s="28" t="s">
        <v>56</v>
      </c>
      <c r="C201" s="29" t="s">
        <v>109</v>
      </c>
      <c r="D201" s="30">
        <f>SUM(D170:D200)</f>
        <v>1525</v>
      </c>
      <c r="E201" s="82">
        <v>964</v>
      </c>
      <c r="F201" s="94">
        <v>850</v>
      </c>
    </row>
    <row r="202" spans="1:6" s="27" customFormat="1" ht="15" hidden="1" customHeight="1" x14ac:dyDescent="0.2">
      <c r="A202" s="25">
        <v>6310</v>
      </c>
      <c r="B202" s="25">
        <v>5141</v>
      </c>
      <c r="C202" s="26" t="s">
        <v>110</v>
      </c>
      <c r="D202" s="10">
        <v>0</v>
      </c>
      <c r="E202" s="81"/>
      <c r="F202" s="108"/>
    </row>
    <row r="203" spans="1:6" s="27" customFormat="1" ht="14.25" hidden="1" customHeight="1" x14ac:dyDescent="0.2">
      <c r="A203" s="25">
        <v>6310</v>
      </c>
      <c r="B203" s="25">
        <v>5163</v>
      </c>
      <c r="C203" s="26" t="s">
        <v>101</v>
      </c>
      <c r="D203" s="10">
        <v>15</v>
      </c>
      <c r="E203" s="81"/>
      <c r="F203" s="108"/>
    </row>
    <row r="204" spans="1:6" s="31" customFormat="1" x14ac:dyDescent="0.2">
      <c r="A204" s="28">
        <v>6310</v>
      </c>
      <c r="B204" s="28" t="s">
        <v>56</v>
      </c>
      <c r="C204" s="29" t="s">
        <v>111</v>
      </c>
      <c r="D204" s="30">
        <f>+D202+D203</f>
        <v>15</v>
      </c>
      <c r="E204" s="82">
        <v>15</v>
      </c>
      <c r="F204" s="94">
        <v>10</v>
      </c>
    </row>
    <row r="205" spans="1:6" s="27" customFormat="1" hidden="1" x14ac:dyDescent="0.2">
      <c r="A205" s="25">
        <v>6320</v>
      </c>
      <c r="B205" s="25">
        <v>5163</v>
      </c>
      <c r="C205" s="26" t="s">
        <v>101</v>
      </c>
      <c r="D205" s="10">
        <v>60</v>
      </c>
      <c r="E205" s="81"/>
      <c r="F205" s="110"/>
    </row>
    <row r="206" spans="1:6" s="31" customFormat="1" x14ac:dyDescent="0.2">
      <c r="A206" s="28">
        <v>6320</v>
      </c>
      <c r="B206" s="28" t="s">
        <v>56</v>
      </c>
      <c r="C206" s="29" t="s">
        <v>112</v>
      </c>
      <c r="D206" s="30">
        <f>+D205</f>
        <v>60</v>
      </c>
      <c r="E206" s="82">
        <v>60</v>
      </c>
      <c r="F206" s="94">
        <v>60</v>
      </c>
    </row>
    <row r="207" spans="1:6" s="31" customFormat="1" hidden="1" x14ac:dyDescent="0.2">
      <c r="A207" s="28">
        <v>6402</v>
      </c>
      <c r="B207" s="28">
        <v>5366</v>
      </c>
      <c r="C207" s="29" t="s">
        <v>113</v>
      </c>
      <c r="D207" s="30">
        <v>0</v>
      </c>
      <c r="E207" s="82">
        <v>0</v>
      </c>
      <c r="F207" s="107">
        <v>0</v>
      </c>
    </row>
    <row r="208" spans="1:6" s="27" customFormat="1" hidden="1" x14ac:dyDescent="0.2">
      <c r="A208" s="25">
        <v>6409</v>
      </c>
      <c r="B208" s="25">
        <v>5329</v>
      </c>
      <c r="C208" s="26" t="s">
        <v>114</v>
      </c>
      <c r="D208" s="10">
        <v>60</v>
      </c>
      <c r="E208" s="81"/>
      <c r="F208" s="98"/>
    </row>
    <row r="209" spans="1:6" s="31" customFormat="1" x14ac:dyDescent="0.2">
      <c r="A209" s="28">
        <v>6409</v>
      </c>
      <c r="B209" s="28" t="s">
        <v>56</v>
      </c>
      <c r="C209" s="29" t="s">
        <v>112</v>
      </c>
      <c r="D209" s="30">
        <f>+D208</f>
        <v>60</v>
      </c>
      <c r="E209" s="82">
        <v>60</v>
      </c>
      <c r="F209" s="94">
        <v>8</v>
      </c>
    </row>
    <row r="210" spans="1:6" s="31" customFormat="1" x14ac:dyDescent="0.2">
      <c r="A210" s="28">
        <v>6402</v>
      </c>
      <c r="B210" s="28" t="s">
        <v>56</v>
      </c>
      <c r="C210" s="29" t="s">
        <v>128</v>
      </c>
      <c r="D210" s="30">
        <v>11</v>
      </c>
      <c r="E210" s="82">
        <v>13</v>
      </c>
      <c r="F210" s="94">
        <v>23</v>
      </c>
    </row>
    <row r="211" spans="1:6" s="31" customFormat="1" x14ac:dyDescent="0.2">
      <c r="A211" s="28">
        <v>6399</v>
      </c>
      <c r="B211" s="28" t="s">
        <v>56</v>
      </c>
      <c r="C211" s="29" t="s">
        <v>151</v>
      </c>
      <c r="D211" s="30">
        <v>90</v>
      </c>
      <c r="E211" s="82">
        <v>0</v>
      </c>
      <c r="F211" s="94">
        <v>0</v>
      </c>
    </row>
    <row r="212" spans="1:6" x14ac:dyDescent="0.2">
      <c r="A212" s="3"/>
      <c r="B212" s="3"/>
      <c r="C212" s="5"/>
      <c r="D212" s="10"/>
      <c r="E212" s="71"/>
    </row>
    <row r="213" spans="1:6" hidden="1" x14ac:dyDescent="0.2">
      <c r="A213" s="3"/>
      <c r="B213" s="3"/>
      <c r="C213" s="11" t="s">
        <v>115</v>
      </c>
      <c r="D213" s="12"/>
      <c r="E213" s="72"/>
    </row>
    <row r="214" spans="1:6" hidden="1" x14ac:dyDescent="0.2">
      <c r="A214" s="3"/>
      <c r="B214" s="3"/>
      <c r="C214" s="11" t="s">
        <v>116</v>
      </c>
      <c r="D214" s="12"/>
      <c r="E214" s="72"/>
    </row>
    <row r="215" spans="1:6" x14ac:dyDescent="0.2">
      <c r="A215" s="3"/>
      <c r="B215" s="3"/>
      <c r="C215" s="29"/>
      <c r="D215" s="30"/>
      <c r="E215" s="72"/>
    </row>
    <row r="216" spans="1:6" ht="12.75" hidden="1" customHeight="1" x14ac:dyDescent="0.2">
      <c r="A216" s="3"/>
      <c r="B216" s="3">
        <v>8124</v>
      </c>
      <c r="C216" s="5" t="s">
        <v>117</v>
      </c>
      <c r="D216" s="10">
        <v>0</v>
      </c>
      <c r="E216" s="71"/>
      <c r="F216" s="23"/>
    </row>
    <row r="217" spans="1:6" s="32" customFormat="1" ht="13.5" customHeight="1" x14ac:dyDescent="0.2">
      <c r="A217" s="34"/>
      <c r="B217" s="34"/>
      <c r="C217" s="35"/>
      <c r="D217" s="10"/>
      <c r="E217" s="71"/>
      <c r="F217" s="33"/>
    </row>
    <row r="218" spans="1:6" x14ac:dyDescent="0.2">
      <c r="A218" s="3"/>
      <c r="B218" s="3"/>
      <c r="C218" s="36" t="s">
        <v>127</v>
      </c>
      <c r="D218" s="37">
        <f>+D209+D206+D204+D201+D169+D166+D147+D140+D130+D72+D127+D122+D115+D105+D103+D99+D91+D86+D84+D81+D68+D153+D216+D207+D124+D149+D151+D210+D74+D132+D70+D111+D109+D211</f>
        <v>15841</v>
      </c>
      <c r="E218" s="36">
        <v>12476</v>
      </c>
      <c r="F218" s="36">
        <f>SUM(F68:F211)</f>
        <v>3800</v>
      </c>
    </row>
    <row r="219" spans="1:6" ht="13.5" thickBot="1" x14ac:dyDescent="0.25">
      <c r="A219" s="3"/>
      <c r="B219" s="3"/>
      <c r="D219" s="49"/>
      <c r="E219" s="73"/>
    </row>
    <row r="220" spans="1:6" ht="13.5" thickBot="1" x14ac:dyDescent="0.25">
      <c r="A220" s="3"/>
      <c r="B220" s="3"/>
      <c r="C220" s="38" t="s">
        <v>0</v>
      </c>
      <c r="D220" s="51">
        <f>-D218+D59</f>
        <v>-0.40000000000145519</v>
      </c>
      <c r="E220" s="78">
        <v>0</v>
      </c>
      <c r="F220" s="78">
        <f>F59-F218</f>
        <v>2673</v>
      </c>
    </row>
    <row r="224" spans="1:6" x14ac:dyDescent="0.2">
      <c r="C224" s="27" t="s">
        <v>138</v>
      </c>
      <c r="D224" s="69"/>
    </row>
    <row r="225" spans="3:5" ht="14.25" x14ac:dyDescent="0.2">
      <c r="C225" s="43"/>
      <c r="D225" s="47"/>
      <c r="E225" s="74"/>
    </row>
    <row r="226" spans="3:5" x14ac:dyDescent="0.2">
      <c r="C226" s="39"/>
    </row>
    <row r="227" spans="3:5" x14ac:dyDescent="0.2">
      <c r="C227" s="39" t="s">
        <v>120</v>
      </c>
    </row>
    <row r="228" spans="3:5" x14ac:dyDescent="0.2">
      <c r="C228" s="39"/>
    </row>
    <row r="230" spans="3:5" x14ac:dyDescent="0.2">
      <c r="C230" s="1" t="s">
        <v>156</v>
      </c>
    </row>
    <row r="231" spans="3:5" x14ac:dyDescent="0.2">
      <c r="C231" s="1" t="s">
        <v>157</v>
      </c>
    </row>
    <row r="234" spans="3:5" x14ac:dyDescent="0.2">
      <c r="C234" s="1" t="s">
        <v>158</v>
      </c>
    </row>
    <row r="235" spans="3:5" x14ac:dyDescent="0.2">
      <c r="C235" s="1" t="s">
        <v>159</v>
      </c>
    </row>
    <row r="243" spans="3:4" x14ac:dyDescent="0.2">
      <c r="C243" s="114" t="s">
        <v>161</v>
      </c>
      <c r="D243" s="114"/>
    </row>
    <row r="244" spans="3:4" x14ac:dyDescent="0.2">
      <c r="C244" s="115" t="s">
        <v>160</v>
      </c>
      <c r="D244" s="115"/>
    </row>
  </sheetData>
  <sheetProtection selectLockedCells="1" selectUnlockedCells="1"/>
  <mergeCells count="3">
    <mergeCell ref="A1:C1"/>
    <mergeCell ref="C243:D243"/>
    <mergeCell ref="C244:D244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useFirstPageNumber="1" horizontalDpi="300" verticalDpi="300" r:id="rId1"/>
  <headerFooter alignWithMargins="0">
    <oddHeader>&amp;CRozpočet na rok 2022</oddHeader>
    <oddFooter>Stránka &amp;P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>
      <selection activeCell="L71" sqref="L71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0.76805555555555549" bottom="0.66388888888888897" header="0.50277777777777777" footer="0.39861111111111114"/>
  <pageSetup paperSize="9" scale="110" firstPageNumber="0" orientation="portrait" horizontalDpi="300" verticalDpi="300"/>
  <headerFooter alignWithMargins="0">
    <oddHeader>&amp;C&amp;"Times New Roman,obyčejné"&amp;12Návrh rozpočtu 2014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76805555555555549" bottom="0.66388888888888897" header="0.50277777777777777" footer="0.39861111111111114"/>
  <pageSetup paperSize="9" scale="110" firstPageNumber="0" orientation="portrait" horizontalDpi="300" verticalDpi="300"/>
  <headerFooter alignWithMargins="0">
    <oddHeader>&amp;C&amp;"Times New Roman,obyčejné"&amp;12Návrh rozpočtu 2014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76805555555555549" bottom="0.66388888888888897" header="0.50277777777777777" footer="0.39861111111111114"/>
  <pageSetup paperSize="9" scale="110" firstPageNumber="0" orientation="portrait" horizontalDpi="300" verticalDpi="300"/>
  <headerFooter alignWithMargins="0">
    <oddHeader>&amp;C&amp;"Times New Roman,obyčejné"&amp;12Návrh rozpočtu 2014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2022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Kolbaba</dc:creator>
  <cp:lastModifiedBy>Marie Čimborová</cp:lastModifiedBy>
  <cp:lastPrinted>2021-12-22T18:31:39Z</cp:lastPrinted>
  <dcterms:created xsi:type="dcterms:W3CDTF">2015-11-22T20:33:17Z</dcterms:created>
  <dcterms:modified xsi:type="dcterms:W3CDTF">2021-12-22T18:31:45Z</dcterms:modified>
</cp:coreProperties>
</file>